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ummary" sheetId="1" r:id="rId4"/>
    <sheet state="visible" name="Dashboard" sheetId="2" r:id="rId5"/>
    <sheet state="visible" name="Selection" sheetId="3" r:id="rId6"/>
    <sheet state="hidden" name="inventory AX" sheetId="4" r:id="rId7"/>
    <sheet state="hidden" name="Screws allocation" sheetId="5" r:id="rId8"/>
    <sheet state="hidden" name="Mapping table" sheetId="6" r:id="rId9"/>
  </sheets>
  <definedNames>
    <definedName hidden="1" localSheetId="4" name="_xlnm._FilterDatabase">'Screws allocation'!$A$2:$AD$245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Colonne dans fichier master_product database
	-tc={A497793F-44B3-4A4F-93F9-B7D5BB81E7DA}</t>
      </text>
    </comment>
  </commentList>
</comments>
</file>

<file path=xl/sharedStrings.xml><?xml version="1.0" encoding="utf-8"?>
<sst xmlns="http://schemas.openxmlformats.org/spreadsheetml/2006/main" count="7249" uniqueCount="4312">
  <si>
    <t>EPHolds : 2023 Holds Menu</t>
  </si>
  <si>
    <t>To access specific range to make your selection - Click on the below banner</t>
  </si>
  <si>
    <t>Shauna's</t>
  </si>
  <si>
    <t>Atami</t>
  </si>
  <si>
    <t>Simon's</t>
  </si>
  <si>
    <t>Essential</t>
  </si>
  <si>
    <t>Packs</t>
  </si>
  <si>
    <t>Pulse</t>
  </si>
  <si>
    <t>Kids</t>
  </si>
  <si>
    <t>Training</t>
  </si>
  <si>
    <t>Volumes</t>
  </si>
  <si>
    <t>Non replenish models</t>
  </si>
  <si>
    <t>Hardware / Keys / T nuts</t>
  </si>
  <si>
    <t>Access the DASHBOARD to see the results of your selection - Click here</t>
  </si>
  <si>
    <t>Macros parameters: DO NOT MODIFY this sheet</t>
  </si>
  <si>
    <t>Start</t>
  </si>
  <si>
    <t>Row item</t>
  </si>
  <si>
    <t>New product added to the Order form</t>
  </si>
  <si>
    <t>Row color</t>
  </si>
  <si>
    <t>Column color</t>
  </si>
  <si>
    <t>Last holds row</t>
  </si>
  <si>
    <t>Last Column color</t>
  </si>
  <si>
    <t>Last row import</t>
  </si>
  <si>
    <t>Name file</t>
  </si>
  <si>
    <t>Last column</t>
  </si>
  <si>
    <t>Column of stock check</t>
  </si>
  <si>
    <t>CHECK INVENTORY AVAILABILITY :</t>
  </si>
  <si>
    <t xml:space="preserve">COMPRESS FILE TO SEND US YOUR ORDER : </t>
  </si>
  <si>
    <r>
      <rPr>
        <rFont val="Calibri"/>
        <color theme="1"/>
        <sz val="9.0"/>
      </rPr>
      <t xml:space="preserve">1/ Go on the </t>
    </r>
    <r>
      <rPr>
        <rFont val="Calibri"/>
        <i/>
        <color theme="1"/>
        <sz val="9.0"/>
      </rPr>
      <t>Drive.</t>
    </r>
  </si>
  <si>
    <t>1/ Once you've selected all the products you want,</t>
  </si>
  <si>
    <r>
      <rPr>
        <rFont val="Calibri"/>
        <color theme="1"/>
        <sz val="9.0"/>
      </rPr>
      <t xml:space="preserve">2/  Go in the </t>
    </r>
    <r>
      <rPr>
        <rFont val="Calibri"/>
        <i/>
        <color theme="1"/>
        <sz val="9.0"/>
      </rPr>
      <t xml:space="preserve">Holds &amp; Volumes </t>
    </r>
    <r>
      <rPr>
        <rFont val="Calibri"/>
        <color theme="1"/>
        <sz val="9.0"/>
      </rPr>
      <t>section and then</t>
    </r>
    <r>
      <rPr>
        <rFont val="Calibri"/>
        <i/>
        <color theme="1"/>
        <sz val="9.0"/>
      </rPr>
      <t xml:space="preserve"> Stock Update.</t>
    </r>
  </si>
  <si>
    <t>2/ Click of this excel button.</t>
  </si>
  <si>
    <t>3/ Copy the info.</t>
  </si>
  <si>
    <t>3/ It will open a new excel file, let him.</t>
  </si>
  <si>
    <r>
      <rPr>
        <rFont val="Calibri"/>
        <color theme="1"/>
        <sz val="9.0"/>
      </rPr>
      <t>4/ Paste them in the</t>
    </r>
    <r>
      <rPr>
        <rFont val="Calibri"/>
        <i/>
        <color theme="1"/>
        <sz val="9.0"/>
      </rPr>
      <t xml:space="preserve"> Inventory AX</t>
    </r>
    <r>
      <rPr>
        <rFont val="Calibri"/>
        <color theme="1"/>
        <sz val="9.0"/>
      </rPr>
      <t xml:space="preserve"> tab of this file.</t>
    </r>
  </si>
  <si>
    <r>
      <rPr>
        <rFont val="Calibri"/>
        <color theme="1"/>
        <sz val="9.0"/>
      </rPr>
      <t xml:space="preserve">4/ Click on </t>
    </r>
    <r>
      <rPr>
        <rFont val="Calibri"/>
        <i/>
        <color theme="1"/>
        <sz val="9.0"/>
      </rPr>
      <t>delete</t>
    </r>
  </si>
  <si>
    <t>5/ Click on this green hold button.</t>
  </si>
  <si>
    <t>5/ Save it with your order number as name</t>
  </si>
  <si>
    <t xml:space="preserve">6/ Available stock will appear in white and not in stock in grey. </t>
  </si>
  <si>
    <t>6/ Send it to us, it is sufficient and less heavy ;)</t>
  </si>
  <si>
    <t>Photo update</t>
  </si>
  <si>
    <t>First holds row</t>
  </si>
  <si>
    <t>Name of the folder path</t>
  </si>
  <si>
    <t>F:\Images carrees et compressees\</t>
  </si>
  <si>
    <t>Click here to launch macros</t>
  </si>
  <si>
    <t>For Photo update</t>
  </si>
  <si>
    <t>Print dashboard settings:</t>
  </si>
  <si>
    <t>Path file</t>
  </si>
  <si>
    <t>Name pdf file</t>
  </si>
  <si>
    <t>EP_Order_Form.pdf</t>
  </si>
  <si>
    <t>EPHolds : 2024 Holds Dashboard</t>
  </si>
  <si>
    <t>Order # :</t>
  </si>
  <si>
    <t>COMPANY NAME :</t>
  </si>
  <si>
    <t>Delivery  address :</t>
  </si>
  <si>
    <t>Zipcode / City / COUNTRY :</t>
  </si>
  <si>
    <t>Contact name + Phone # :</t>
  </si>
  <si>
    <t>Distribution by range</t>
  </si>
  <si>
    <t>Qty of sets</t>
  </si>
  <si>
    <t>Public Price (NO VAT)</t>
  </si>
  <si>
    <t>Distribution by grip</t>
  </si>
  <si>
    <t>%</t>
  </si>
  <si>
    <t>Distribution by size</t>
  </si>
  <si>
    <t>Jugs</t>
  </si>
  <si>
    <t>XS</t>
  </si>
  <si>
    <t>Feet</t>
  </si>
  <si>
    <t>S</t>
  </si>
  <si>
    <t>Edges</t>
  </si>
  <si>
    <t>M</t>
  </si>
  <si>
    <t>Essentials</t>
  </si>
  <si>
    <t>Pinches</t>
  </si>
  <si>
    <t>L</t>
  </si>
  <si>
    <t>Pockets</t>
  </si>
  <si>
    <t>XL</t>
  </si>
  <si>
    <t>Slopers</t>
  </si>
  <si>
    <t>XXL</t>
  </si>
  <si>
    <t>Total</t>
  </si>
  <si>
    <t>Wood Volumes</t>
  </si>
  <si>
    <t>Distrib. by material</t>
  </si>
  <si>
    <t>Qty of holds</t>
  </si>
  <si>
    <t>Weight</t>
  </si>
  <si>
    <t>Fiberglass Macros</t>
  </si>
  <si>
    <t>PE</t>
  </si>
  <si>
    <t>Board</t>
  </si>
  <si>
    <t>Not Replenishing Models</t>
  </si>
  <si>
    <t>PU</t>
  </si>
  <si>
    <t>Hardwares / Keys / T nuts</t>
  </si>
  <si>
    <t>Wood</t>
  </si>
  <si>
    <t>Fiberglass</t>
  </si>
  <si>
    <t>Holds &amp; Hardware Discount (%)</t>
  </si>
  <si>
    <t>Type of screws</t>
  </si>
  <si>
    <t>Net Qty</t>
  </si>
  <si>
    <t>Bonus</t>
  </si>
  <si>
    <t>Distrib. by color (holds only)</t>
  </si>
  <si>
    <t>Volumes and Macros Discount (%)</t>
  </si>
  <si>
    <t>10*35</t>
  </si>
  <si>
    <t>No color</t>
  </si>
  <si>
    <t>Transportation costs</t>
  </si>
  <si>
    <t>10*50</t>
  </si>
  <si>
    <t>PURPLE</t>
  </si>
  <si>
    <t>Net price (without VAT)</t>
  </si>
  <si>
    <t>10*70</t>
  </si>
  <si>
    <t>DARK GREEN</t>
  </si>
  <si>
    <t>VAT (input local rate)</t>
  </si>
  <si>
    <t>10*100</t>
  </si>
  <si>
    <t>FLUORO GREEN</t>
  </si>
  <si>
    <t>TOTAL PRICE (including local VAT)</t>
  </si>
  <si>
    <t>10*120</t>
  </si>
  <si>
    <t>FLUORO ORANGE</t>
  </si>
  <si>
    <t>10*140</t>
  </si>
  <si>
    <t>YELLOW</t>
  </si>
  <si>
    <t>10x160</t>
  </si>
  <si>
    <t>RED</t>
  </si>
  <si>
    <t>10x180</t>
  </si>
  <si>
    <t>BLUE</t>
  </si>
  <si>
    <t>VBA 5*40 AR</t>
  </si>
  <si>
    <t>BLACK</t>
  </si>
  <si>
    <t>Logistics details</t>
  </si>
  <si>
    <t xml:space="preserve">VBA 5*40 </t>
  </si>
  <si>
    <t>FLUORO PINK</t>
  </si>
  <si>
    <t>Estimated Gross Weight</t>
  </si>
  <si>
    <t>Kg</t>
  </si>
  <si>
    <t>Whole VBA 5*40</t>
  </si>
  <si>
    <t>GREY</t>
  </si>
  <si>
    <t>VBA 5*70</t>
  </si>
  <si>
    <t>Date :</t>
  </si>
  <si>
    <t xml:space="preserve">At : </t>
  </si>
  <si>
    <t>Signature + stamp :</t>
  </si>
  <si>
    <t>Column A: Range of the hold = fomulas to be copied on each row</t>
  </si>
  <si>
    <t>Color code</t>
  </si>
  <si>
    <t>Item not existing in the color</t>
  </si>
  <si>
    <t>By Size</t>
  </si>
  <si>
    <t>EPHolds : 2024 Holds selector</t>
  </si>
  <si>
    <t>EP HOLDS COLOR :</t>
  </si>
  <si>
    <t xml:space="preserve">WOOD                         </t>
  </si>
  <si>
    <t>TURQUOISE</t>
  </si>
  <si>
    <t>SIENNA</t>
  </si>
  <si>
    <t>Total Series</t>
  </si>
  <si>
    <t>Total Holds</t>
  </si>
  <si>
    <t>Total Price (NO VAT) - £</t>
  </si>
  <si>
    <t>Total Gross weight</t>
  </si>
  <si>
    <t>Total volume</t>
  </si>
  <si>
    <t># of holds per set</t>
  </si>
  <si>
    <t>I</t>
  </si>
  <si>
    <t>A</t>
  </si>
  <si>
    <t>D</t>
  </si>
  <si>
    <t>G</t>
  </si>
  <si>
    <t>J</t>
  </si>
  <si>
    <t>F</t>
  </si>
  <si>
    <t>H</t>
  </si>
  <si>
    <t>B</t>
  </si>
  <si>
    <t>N</t>
  </si>
  <si>
    <t>T</t>
  </si>
  <si>
    <t>E</t>
  </si>
  <si>
    <t>TOTAL</t>
  </si>
  <si>
    <t>Qty of sets (holds)</t>
  </si>
  <si>
    <t>Qty of sets (volumes)</t>
  </si>
  <si>
    <t>Qty of volumes</t>
  </si>
  <si>
    <t>Code</t>
  </si>
  <si>
    <t>Designation</t>
  </si>
  <si>
    <t>Fixation</t>
  </si>
  <si>
    <t>Size</t>
  </si>
  <si>
    <t>Material</t>
  </si>
  <si>
    <t>Grips</t>
  </si>
  <si>
    <t>EH627</t>
  </si>
  <si>
    <t>EH599</t>
  </si>
  <si>
    <t>EH613</t>
  </si>
  <si>
    <t>EH604</t>
  </si>
  <si>
    <t>EH612</t>
  </si>
  <si>
    <t>EH614</t>
  </si>
  <si>
    <t>EH618</t>
  </si>
  <si>
    <t>EH619</t>
  </si>
  <si>
    <t>EH600</t>
  </si>
  <si>
    <t>EH620</t>
  </si>
  <si>
    <t>EH629</t>
  </si>
  <si>
    <t>EH615</t>
  </si>
  <si>
    <t>EH622</t>
  </si>
  <si>
    <t>EH623</t>
  </si>
  <si>
    <t>EH606</t>
  </si>
  <si>
    <t>EH634</t>
  </si>
  <si>
    <t>EH601</t>
  </si>
  <si>
    <t>EH626</t>
  </si>
  <si>
    <t>EH602</t>
  </si>
  <si>
    <t>EH633</t>
  </si>
  <si>
    <t>EH603</t>
  </si>
  <si>
    <t>EH632</t>
  </si>
  <si>
    <t>EH582</t>
  </si>
  <si>
    <t>EH624</t>
  </si>
  <si>
    <t>EH605</t>
  </si>
  <si>
    <t>EH621</t>
  </si>
  <si>
    <t>EH625</t>
  </si>
  <si>
    <t>EH635</t>
  </si>
  <si>
    <t>EH630</t>
  </si>
  <si>
    <t>EH631</t>
  </si>
  <si>
    <t>EH617</t>
  </si>
  <si>
    <t>EH616</t>
  </si>
  <si>
    <t>Materials</t>
  </si>
  <si>
    <t>EH637</t>
  </si>
  <si>
    <t>EH638</t>
  </si>
  <si>
    <t>EH639</t>
  </si>
  <si>
    <t>EH640</t>
  </si>
  <si>
    <t>EH641</t>
  </si>
  <si>
    <t>EH642</t>
  </si>
  <si>
    <t>EH643</t>
  </si>
  <si>
    <t>EH644</t>
  </si>
  <si>
    <t>EH645</t>
  </si>
  <si>
    <t>EH653</t>
  </si>
  <si>
    <t>EH651</t>
  </si>
  <si>
    <t>EH652</t>
  </si>
  <si>
    <t>EH650</t>
  </si>
  <si>
    <t>EH649</t>
  </si>
  <si>
    <t>EH646</t>
  </si>
  <si>
    <t>EH647</t>
  </si>
  <si>
    <t>EH648</t>
  </si>
  <si>
    <t>EH581</t>
  </si>
  <si>
    <t>EH580</t>
  </si>
  <si>
    <t>EH576</t>
  </si>
  <si>
    <t>EH590</t>
  </si>
  <si>
    <t>EH591</t>
  </si>
  <si>
    <t>EH593</t>
  </si>
  <si>
    <t>EH592</t>
  </si>
  <si>
    <t>EH585</t>
  </si>
  <si>
    <t>EH587</t>
  </si>
  <si>
    <t>EH586</t>
  </si>
  <si>
    <t>EH654</t>
  </si>
  <si>
    <t>EH655</t>
  </si>
  <si>
    <r>
      <rPr>
        <rFont val="Arial"/>
        <color theme="1"/>
        <sz val="9.0"/>
      </rPr>
      <t>Gold Pack Small</t>
    </r>
    <r>
      <rPr>
        <rFont val="Arial"/>
        <b/>
        <color rgb="FFFF0000"/>
        <sz val="9.0"/>
      </rPr>
      <t xml:space="preserve">                         NEW!</t>
    </r>
  </si>
  <si>
    <t>EH656</t>
  </si>
  <si>
    <r>
      <rPr>
        <rFont val="Arial"/>
        <color theme="1"/>
        <sz val="9.0"/>
      </rPr>
      <t>Gold Pack Large</t>
    </r>
    <r>
      <rPr>
        <rFont val="Arial"/>
        <b/>
        <color rgb="FFFF0000"/>
        <sz val="9.0"/>
      </rPr>
      <t xml:space="preserve">                         NEW!</t>
    </r>
  </si>
  <si>
    <t>EH546</t>
  </si>
  <si>
    <t>EH550</t>
  </si>
  <si>
    <t>EH563</t>
  </si>
  <si>
    <t>EH362</t>
  </si>
  <si>
    <t>EH571</t>
  </si>
  <si>
    <t>EH572</t>
  </si>
  <si>
    <t>EH574</t>
  </si>
  <si>
    <t>EH573</t>
  </si>
  <si>
    <t>EH533</t>
  </si>
  <si>
    <t>EH579</t>
  </si>
  <si>
    <t>EH666</t>
  </si>
  <si>
    <t>Drained Pinches M</t>
  </si>
  <si>
    <t>EH667</t>
  </si>
  <si>
    <t>Flakes Jugs M 1</t>
  </si>
  <si>
    <t>EH668</t>
  </si>
  <si>
    <t>Flakes Jugs M 2</t>
  </si>
  <si>
    <t>EH670</t>
  </si>
  <si>
    <t>Round Edges M</t>
  </si>
  <si>
    <t>EH671</t>
  </si>
  <si>
    <t>Bubble Pinches L</t>
  </si>
  <si>
    <t>EH669</t>
  </si>
  <si>
    <t>Hard Pockets L</t>
  </si>
  <si>
    <t>EH377</t>
  </si>
  <si>
    <t>EH657</t>
  </si>
  <si>
    <t>Cuboid</t>
  </si>
  <si>
    <t>EH589</t>
  </si>
  <si>
    <t>EH583</t>
  </si>
  <si>
    <t>EH577</t>
  </si>
  <si>
    <t>EH559</t>
  </si>
  <si>
    <t>EH569</t>
  </si>
  <si>
    <t>EH570</t>
  </si>
  <si>
    <t>EH125</t>
  </si>
  <si>
    <t>EH331</t>
  </si>
  <si>
    <t>EH313</t>
  </si>
  <si>
    <t>EH384</t>
  </si>
  <si>
    <t>EH385</t>
  </si>
  <si>
    <t>EH588</t>
  </si>
  <si>
    <t>EH515</t>
  </si>
  <si>
    <t>EH558</t>
  </si>
  <si>
    <t>EH584</t>
  </si>
  <si>
    <t>EH508</t>
  </si>
  <si>
    <t>EH536</t>
  </si>
  <si>
    <t>EH535</t>
  </si>
  <si>
    <t>EH539</t>
  </si>
  <si>
    <t>EH547</t>
  </si>
  <si>
    <t>EH561</t>
  </si>
  <si>
    <t>EH662</t>
  </si>
  <si>
    <r>
      <rPr>
        <rFont val="Arial"/>
        <color theme="1"/>
        <sz val="9.0"/>
      </rPr>
      <t>Vulkan</t>
    </r>
    <r>
      <rPr>
        <rFont val="Arial"/>
        <b/>
        <color rgb="FFFF0000"/>
        <sz val="9.0"/>
      </rPr>
      <t xml:space="preserve">                                         NEW!</t>
    </r>
  </si>
  <si>
    <t>EH663</t>
  </si>
  <si>
    <r>
      <rPr>
        <rFont val="Arial"/>
        <color theme="1"/>
        <sz val="9.0"/>
      </rPr>
      <t>Vulkan L</t>
    </r>
    <r>
      <rPr>
        <rFont val="Arial"/>
        <b/>
        <color rgb="FFFF0000"/>
        <sz val="9.0"/>
      </rPr>
      <t xml:space="preserve">                                      NEW!</t>
    </r>
  </si>
  <si>
    <t>EH664</t>
  </si>
  <si>
    <r>
      <rPr>
        <rFont val="Arial"/>
        <color theme="1"/>
        <sz val="9.0"/>
      </rPr>
      <t>Vulkan XL</t>
    </r>
    <r>
      <rPr>
        <rFont val="Arial"/>
        <b/>
        <color rgb="FFFF0000"/>
        <sz val="9.0"/>
      </rPr>
      <t xml:space="preserve">                                   NEW!</t>
    </r>
  </si>
  <si>
    <t>EH665</t>
  </si>
  <si>
    <r>
      <rPr>
        <rFont val="Arial"/>
        <color theme="1"/>
        <sz val="9.0"/>
      </rPr>
      <t>Vulkan XXL</t>
    </r>
    <r>
      <rPr>
        <rFont val="Arial"/>
        <b/>
        <color rgb="FFFF0000"/>
        <sz val="9.0"/>
      </rPr>
      <t xml:space="preserve">                                 NEW!</t>
    </r>
  </si>
  <si>
    <t>EH555</t>
  </si>
  <si>
    <t>EH557</t>
  </si>
  <si>
    <t>EH554</t>
  </si>
  <si>
    <t>EH148</t>
  </si>
  <si>
    <t>EH332</t>
  </si>
  <si>
    <t>EH381</t>
  </si>
  <si>
    <t>EH526</t>
  </si>
  <si>
    <t>EH527</t>
  </si>
  <si>
    <t>EH528</t>
  </si>
  <si>
    <t>EH529</t>
  </si>
  <si>
    <t>EH521</t>
  </si>
  <si>
    <t>EH520</t>
  </si>
  <si>
    <t>EH519</t>
  </si>
  <si>
    <t>EH066</t>
  </si>
  <si>
    <t>EH067</t>
  </si>
  <si>
    <t>EH074</t>
  </si>
  <si>
    <t>EH323</t>
  </si>
  <si>
    <t>EH134</t>
  </si>
  <si>
    <t>EH135</t>
  </si>
  <si>
    <t>EH136</t>
  </si>
  <si>
    <t>EH129</t>
  </si>
  <si>
    <t>EH380</t>
  </si>
  <si>
    <t>EH355</t>
  </si>
  <si>
    <t>EHN001</t>
  </si>
  <si>
    <t>EHN002</t>
  </si>
  <si>
    <t>EH672</t>
  </si>
  <si>
    <t>Funny faces</t>
  </si>
  <si>
    <t>EH610</t>
  </si>
  <si>
    <t>Training &amp; Greenholds</t>
  </si>
  <si>
    <t>EH545</t>
  </si>
  <si>
    <t>EH543</t>
  </si>
  <si>
    <t>EH544</t>
  </si>
  <si>
    <t>EH542</t>
  </si>
  <si>
    <t>EH541</t>
  </si>
  <si>
    <t>EH540</t>
  </si>
  <si>
    <t>EA009</t>
  </si>
  <si>
    <t>EA007</t>
  </si>
  <si>
    <t>SD100</t>
  </si>
  <si>
    <t>SD180</t>
  </si>
  <si>
    <t>SDset0018</t>
  </si>
  <si>
    <t>SDset0027</t>
  </si>
  <si>
    <t>SDset0036</t>
  </si>
  <si>
    <t>SDset0045</t>
  </si>
  <si>
    <t>CB0040</t>
  </si>
  <si>
    <t>CB0055</t>
  </si>
  <si>
    <t>CB0070</t>
  </si>
  <si>
    <t>CBset0050</t>
  </si>
  <si>
    <t>CBset0070</t>
  </si>
  <si>
    <t>CBset0090</t>
  </si>
  <si>
    <t>CR0025</t>
  </si>
  <si>
    <t>CR0030</t>
  </si>
  <si>
    <t>CR0035</t>
  </si>
  <si>
    <t>DCJ001</t>
  </si>
  <si>
    <t>EMS131</t>
  </si>
  <si>
    <r>
      <rPr>
        <rFont val="Arial"/>
        <color theme="1"/>
        <sz val="9.0"/>
      </rPr>
      <t>M Skinny 100</t>
    </r>
    <r>
      <rPr>
        <rFont val="Arial"/>
        <b/>
        <color rgb="FFFF0000"/>
        <sz val="9.0"/>
      </rPr>
      <t xml:space="preserve">                      NEW!</t>
    </r>
  </si>
  <si>
    <t>EMS132</t>
  </si>
  <si>
    <r>
      <rPr>
        <rFont val="Arial"/>
        <color theme="1"/>
        <sz val="9.0"/>
      </rPr>
      <t>M Skinny 80</t>
    </r>
    <r>
      <rPr>
        <rFont val="Arial"/>
        <b/>
        <color rgb="FFFF0000"/>
        <sz val="9.0"/>
      </rPr>
      <t xml:space="preserve">                        NEW!</t>
    </r>
  </si>
  <si>
    <t>EMS133</t>
  </si>
  <si>
    <r>
      <rPr>
        <rFont val="Arial"/>
        <color theme="1"/>
        <sz val="9.0"/>
      </rPr>
      <t xml:space="preserve">MSkinny 60                         </t>
    </r>
    <r>
      <rPr>
        <rFont val="Arial"/>
        <b/>
        <color rgb="FFFF0000"/>
        <sz val="9.0"/>
      </rPr>
      <t>NEW!</t>
    </r>
  </si>
  <si>
    <t>EMS134</t>
  </si>
  <si>
    <r>
      <rPr>
        <rFont val="Arial"/>
        <color theme="1"/>
        <sz val="9.0"/>
      </rPr>
      <t>L Skinny 100</t>
    </r>
    <r>
      <rPr>
        <rFont val="Arial"/>
        <b/>
        <color rgb="FFFF0000"/>
        <sz val="9.0"/>
      </rPr>
      <t xml:space="preserve">                      NEW</t>
    </r>
    <r>
      <rPr>
        <rFont val="Arial"/>
        <color rgb="FFFF0000"/>
        <sz val="9.0"/>
      </rPr>
      <t>!</t>
    </r>
  </si>
  <si>
    <t>EMS135</t>
  </si>
  <si>
    <r>
      <rPr>
        <rFont val="Arial"/>
        <color theme="1"/>
        <sz val="9.0"/>
      </rPr>
      <t xml:space="preserve">L Skinny 80 </t>
    </r>
    <r>
      <rPr>
        <rFont val="Arial"/>
        <b/>
        <color rgb="FFFF0000"/>
        <sz val="9.0"/>
      </rPr>
      <t xml:space="preserve">                       NEW!</t>
    </r>
  </si>
  <si>
    <t>EMS136</t>
  </si>
  <si>
    <r>
      <rPr>
        <rFont val="Arial"/>
        <color theme="1"/>
        <sz val="9.0"/>
      </rPr>
      <t xml:space="preserve">L Skinny 60                     </t>
    </r>
    <r>
      <rPr>
        <rFont val="Arial"/>
        <b/>
        <color rgb="FFFF0000"/>
        <sz val="9.0"/>
      </rPr>
      <t xml:space="preserve">   NEW!</t>
    </r>
  </si>
  <si>
    <t>EMS137</t>
  </si>
  <si>
    <r>
      <rPr>
        <rFont val="Arial"/>
        <color theme="1"/>
        <sz val="9.0"/>
      </rPr>
      <t xml:space="preserve">M Nerve 100                      </t>
    </r>
    <r>
      <rPr>
        <rFont val="Arial"/>
        <b/>
        <color rgb="FFFF0000"/>
        <sz val="9.0"/>
      </rPr>
      <t>NEW!</t>
    </r>
  </si>
  <si>
    <t>EMS138</t>
  </si>
  <si>
    <r>
      <rPr>
        <rFont val="Arial"/>
        <color theme="1"/>
        <sz val="9.0"/>
      </rPr>
      <t xml:space="preserve">M Nerve 80                        </t>
    </r>
    <r>
      <rPr>
        <rFont val="Arial"/>
        <b/>
        <color rgb="FFFF0000"/>
        <sz val="9.0"/>
      </rPr>
      <t>NEW!</t>
    </r>
  </si>
  <si>
    <t>EMS139</t>
  </si>
  <si>
    <r>
      <rPr>
        <rFont val="Arial"/>
        <color theme="1"/>
        <sz val="9.0"/>
      </rPr>
      <t xml:space="preserve">M Nerve 60                        </t>
    </r>
    <r>
      <rPr>
        <rFont val="Arial"/>
        <b/>
        <color rgb="FFFF0000"/>
        <sz val="9.0"/>
      </rPr>
      <t>NEW!</t>
    </r>
  </si>
  <si>
    <t>EMS140</t>
  </si>
  <si>
    <r>
      <rPr>
        <rFont val="Arial"/>
        <color theme="1"/>
        <sz val="9.0"/>
      </rPr>
      <t xml:space="preserve">L Nerve 100                      </t>
    </r>
    <r>
      <rPr>
        <rFont val="Arial"/>
        <b/>
        <color rgb="FFFF0000"/>
        <sz val="9.0"/>
      </rPr>
      <t>NEW!</t>
    </r>
  </si>
  <si>
    <t>EMS141</t>
  </si>
  <si>
    <r>
      <rPr>
        <rFont val="Arial"/>
        <color theme="1"/>
        <sz val="9.0"/>
      </rPr>
      <t xml:space="preserve">L Nerve 80                        </t>
    </r>
    <r>
      <rPr>
        <rFont val="Arial"/>
        <b/>
        <color rgb="FFFF0000"/>
        <sz val="9.0"/>
      </rPr>
      <t>NEW!</t>
    </r>
  </si>
  <si>
    <t>EMS142</t>
  </si>
  <si>
    <r>
      <rPr>
        <rFont val="Arial"/>
        <color theme="1"/>
        <sz val="9.0"/>
      </rPr>
      <t xml:space="preserve">L Nerve 60                        </t>
    </r>
    <r>
      <rPr>
        <rFont val="Arial"/>
        <b/>
        <color rgb="FFFF0000"/>
        <sz val="9.0"/>
      </rPr>
      <t>NEW!</t>
    </r>
  </si>
  <si>
    <t>EMS069</t>
  </si>
  <si>
    <t>Osiris</t>
  </si>
  <si>
    <t>EMS068</t>
  </si>
  <si>
    <t>Horus</t>
  </si>
  <si>
    <t>EMS079</t>
  </si>
  <si>
    <t>Amon</t>
  </si>
  <si>
    <t>EMS087</t>
  </si>
  <si>
    <t>Isis</t>
  </si>
  <si>
    <t>EMS088</t>
  </si>
  <si>
    <t>Gizeh</t>
  </si>
  <si>
    <t>EMS070</t>
  </si>
  <si>
    <t>Imothep</t>
  </si>
  <si>
    <t>EMS067</t>
  </si>
  <si>
    <t>Ramses</t>
  </si>
  <si>
    <t>EMS080</t>
  </si>
  <si>
    <t>Sobek</t>
  </si>
  <si>
    <t>EMS066</t>
  </si>
  <si>
    <t>Cleopatra</t>
  </si>
  <si>
    <t>EMS064</t>
  </si>
  <si>
    <t>Keops</t>
  </si>
  <si>
    <t>EMS065</t>
  </si>
  <si>
    <t>Sphinx</t>
  </si>
  <si>
    <t>EMS063</t>
  </si>
  <si>
    <t>Anubis</t>
  </si>
  <si>
    <t>EMS062</t>
  </si>
  <si>
    <t>Bubble</t>
  </si>
  <si>
    <t>EMS033</t>
  </si>
  <si>
    <t>Wok S</t>
  </si>
  <si>
    <t>EMS090</t>
  </si>
  <si>
    <t>Ufo 1</t>
  </si>
  <si>
    <t>EMS091</t>
  </si>
  <si>
    <t>Orb 1</t>
  </si>
  <si>
    <t>EMS092</t>
  </si>
  <si>
    <t>Orb 2</t>
  </si>
  <si>
    <t>EMS093</t>
  </si>
  <si>
    <t>Orb 3</t>
  </si>
  <si>
    <t>EMS094</t>
  </si>
  <si>
    <t>Orb 4</t>
  </si>
  <si>
    <t>EMS095</t>
  </si>
  <si>
    <t>Ufo 2</t>
  </si>
  <si>
    <t>EMS096</t>
  </si>
  <si>
    <t>Egg cup S1</t>
  </si>
  <si>
    <t>EMS097</t>
  </si>
  <si>
    <t>Egg cup S2</t>
  </si>
  <si>
    <t>EMS098</t>
  </si>
  <si>
    <t>Egg cup S3</t>
  </si>
  <si>
    <t>EMS114</t>
  </si>
  <si>
    <t>Eggcup S4</t>
  </si>
  <si>
    <t>EMS115</t>
  </si>
  <si>
    <t>Eggcup S5</t>
  </si>
  <si>
    <t>EMS099</t>
  </si>
  <si>
    <t>Egg cup M1</t>
  </si>
  <si>
    <t>EMS100</t>
  </si>
  <si>
    <t>Egg cup M2</t>
  </si>
  <si>
    <t>EMS101</t>
  </si>
  <si>
    <t>Dish S1</t>
  </si>
  <si>
    <t>EMS102</t>
  </si>
  <si>
    <t>Dish S2</t>
  </si>
  <si>
    <t>EMS103</t>
  </si>
  <si>
    <t>Dish M1</t>
  </si>
  <si>
    <t>EMS104</t>
  </si>
  <si>
    <t>Dish M2</t>
  </si>
  <si>
    <t>EMS105</t>
  </si>
  <si>
    <t>Dish L1</t>
  </si>
  <si>
    <t>EMS106</t>
  </si>
  <si>
    <t>Bucket M1</t>
  </si>
  <si>
    <t>EMS107</t>
  </si>
  <si>
    <t>Bucket M2</t>
  </si>
  <si>
    <t>EMS108</t>
  </si>
  <si>
    <t>Bucket L</t>
  </si>
  <si>
    <t>EMS109</t>
  </si>
  <si>
    <t>Bucket XL</t>
  </si>
  <si>
    <t>EMS110</t>
  </si>
  <si>
    <t>Bucket XXL</t>
  </si>
  <si>
    <t>EMS111</t>
  </si>
  <si>
    <t>Taijitu S</t>
  </si>
  <si>
    <t>EMS112</t>
  </si>
  <si>
    <t>Taijitu M</t>
  </si>
  <si>
    <t>EMS113</t>
  </si>
  <si>
    <t>Taijitu L</t>
  </si>
  <si>
    <t>EMS116</t>
  </si>
  <si>
    <r>
      <rPr>
        <rFont val="Arial"/>
        <color theme="1"/>
        <sz val="9.0"/>
      </rPr>
      <t>Barchan Smooth Pack</t>
    </r>
    <r>
      <rPr>
        <rFont val="Arial"/>
        <b/>
        <color rgb="FFFF0000"/>
        <sz val="9.0"/>
      </rPr>
      <t xml:space="preserve">                      NEW!</t>
    </r>
  </si>
  <si>
    <t>EMS117</t>
  </si>
  <si>
    <r>
      <rPr>
        <rFont val="Arial"/>
        <color theme="1"/>
        <sz val="9.0"/>
      </rPr>
      <t xml:space="preserve">Barchan Jugs Pack                       </t>
    </r>
    <r>
      <rPr>
        <rFont val="Arial"/>
        <b/>
        <color rgb="FFFF0000"/>
        <sz val="9.0"/>
      </rPr>
      <t xml:space="preserve">    NEW!</t>
    </r>
  </si>
  <si>
    <t>EMS118</t>
  </si>
  <si>
    <r>
      <rPr>
        <rFont val="Arial"/>
        <color theme="1"/>
        <sz val="9.0"/>
      </rPr>
      <t xml:space="preserve">Barchan Slopers Pack                      </t>
    </r>
    <r>
      <rPr>
        <rFont val="Arial"/>
        <b/>
        <color rgb="FFFF0000"/>
        <sz val="9.0"/>
      </rPr>
      <t>NEW!</t>
    </r>
  </si>
  <si>
    <t>EMS119</t>
  </si>
  <si>
    <r>
      <rPr>
        <rFont val="Arial"/>
        <color theme="1"/>
        <sz val="9.0"/>
      </rPr>
      <t xml:space="preserve">Barchan L1                                         </t>
    </r>
    <r>
      <rPr>
        <rFont val="Arial"/>
        <b/>
        <color rgb="FFFF0000"/>
        <sz val="9.0"/>
      </rPr>
      <t>NEW!</t>
    </r>
  </si>
  <si>
    <t>EMS120</t>
  </si>
  <si>
    <t>Barchan L2</t>
  </si>
  <si>
    <t>EMS121</t>
  </si>
  <si>
    <r>
      <rPr>
        <rFont val="Arial"/>
        <color theme="1"/>
        <sz val="9.0"/>
      </rPr>
      <t xml:space="preserve">Barchan L3                                         </t>
    </r>
    <r>
      <rPr>
        <rFont val="Arial"/>
        <b/>
        <color rgb="FFFF0000"/>
        <sz val="9.0"/>
      </rPr>
      <t>NEW!</t>
    </r>
  </si>
  <si>
    <t>EMS122</t>
  </si>
  <si>
    <r>
      <rPr>
        <rFont val="Arial"/>
        <color theme="1"/>
        <sz val="9.0"/>
      </rPr>
      <t xml:space="preserve">Barchan L4                                         </t>
    </r>
    <r>
      <rPr>
        <rFont val="Arial"/>
        <b/>
        <color rgb="FFFF0000"/>
        <sz val="9.0"/>
      </rPr>
      <t>NEW!</t>
    </r>
  </si>
  <si>
    <t>EMS123</t>
  </si>
  <si>
    <r>
      <rPr>
        <rFont val="Arial"/>
        <color theme="1"/>
        <sz val="9.0"/>
      </rPr>
      <t xml:space="preserve">Barchan L5                                         </t>
    </r>
    <r>
      <rPr>
        <rFont val="Arial"/>
        <b/>
        <color rgb="FFFF0000"/>
        <sz val="9.0"/>
      </rPr>
      <t>NEW!</t>
    </r>
  </si>
  <si>
    <t>EMS124</t>
  </si>
  <si>
    <r>
      <rPr>
        <rFont val="Arial"/>
        <color theme="1"/>
        <sz val="9.0"/>
      </rPr>
      <t xml:space="preserve">Barchan L6                                         </t>
    </r>
    <r>
      <rPr>
        <rFont val="Arial"/>
        <b/>
        <color rgb="FFFF0000"/>
        <sz val="9.0"/>
      </rPr>
      <t>NEW!</t>
    </r>
  </si>
  <si>
    <t>EMS125</t>
  </si>
  <si>
    <r>
      <rPr>
        <rFont val="Arial"/>
        <color theme="1"/>
        <sz val="9.0"/>
      </rPr>
      <t xml:space="preserve">Barchan L7                                         </t>
    </r>
    <r>
      <rPr>
        <rFont val="Arial"/>
        <b/>
        <color rgb="FFFF0000"/>
        <sz val="9.0"/>
      </rPr>
      <t>NEW!</t>
    </r>
  </si>
  <si>
    <t>EMS126</t>
  </si>
  <si>
    <t>Barchan L8</t>
  </si>
  <si>
    <t>EMS127</t>
  </si>
  <si>
    <r>
      <rPr>
        <rFont val="Arial"/>
        <color theme="1"/>
        <sz val="9.0"/>
      </rPr>
      <t xml:space="preserve">Barchan Smooth XL1                        </t>
    </r>
    <r>
      <rPr>
        <rFont val="Arial"/>
        <b/>
        <color rgb="FFFF0000"/>
        <sz val="9.0"/>
      </rPr>
      <t>NEW!</t>
    </r>
  </si>
  <si>
    <t>EMS128</t>
  </si>
  <si>
    <r>
      <rPr>
        <rFont val="Arial"/>
        <color theme="1"/>
        <sz val="9.0"/>
      </rPr>
      <t xml:space="preserve">Barchan Smooth XL2                        </t>
    </r>
    <r>
      <rPr>
        <rFont val="Arial"/>
        <b/>
        <color rgb="FFFF0000"/>
        <sz val="9.0"/>
      </rPr>
      <t>NEW!</t>
    </r>
  </si>
  <si>
    <t>EMS129</t>
  </si>
  <si>
    <r>
      <rPr>
        <rFont val="Arial"/>
        <color theme="1"/>
        <sz val="9.0"/>
      </rPr>
      <t xml:space="preserve">Barchan Jugs XL1                             </t>
    </r>
    <r>
      <rPr>
        <rFont val="Arial"/>
        <b/>
        <color rgb="FFFF0000"/>
        <sz val="9.0"/>
      </rPr>
      <t>NEW!</t>
    </r>
  </si>
  <si>
    <t>EMS130</t>
  </si>
  <si>
    <r>
      <rPr>
        <rFont val="Arial"/>
        <color theme="1"/>
        <sz val="9.0"/>
      </rPr>
      <t xml:space="preserve">Barchan Jugs XL2                       </t>
    </r>
    <r>
      <rPr>
        <rFont val="Arial"/>
        <b/>
        <color rgb="FFFF0000"/>
        <sz val="9.0"/>
      </rPr>
      <t xml:space="preserve">      NEW!</t>
    </r>
  </si>
  <si>
    <t>Not replenishing Models</t>
  </si>
  <si>
    <t>EH324</t>
  </si>
  <si>
    <t>EH360</t>
  </si>
  <si>
    <t>EH376</t>
  </si>
  <si>
    <t>EH507</t>
  </si>
  <si>
    <t>EH320</t>
  </si>
  <si>
    <t>EH382</t>
  </si>
  <si>
    <t>EH538</t>
  </si>
  <si>
    <t>EH509</t>
  </si>
  <si>
    <t>EH531</t>
  </si>
  <si>
    <t>EH607</t>
  </si>
  <si>
    <t>EH608</t>
  </si>
  <si>
    <t>EH609</t>
  </si>
  <si>
    <t>EH611</t>
  </si>
  <si>
    <t>EH510</t>
  </si>
  <si>
    <t>EH556</t>
  </si>
  <si>
    <t>EH549</t>
  </si>
  <si>
    <t>EH552</t>
  </si>
  <si>
    <t>EH564</t>
  </si>
  <si>
    <t>EH567</t>
  </si>
  <si>
    <t>EH560</t>
  </si>
  <si>
    <t>EH551</t>
  </si>
  <si>
    <t>EH566</t>
  </si>
  <si>
    <t>EMS035</t>
  </si>
  <si>
    <t>EMS051</t>
  </si>
  <si>
    <t>EQ002</t>
  </si>
  <si>
    <t>EQ001</t>
  </si>
  <si>
    <t>EQ003</t>
  </si>
  <si>
    <t>EQ683</t>
  </si>
  <si>
    <t>EQ684</t>
  </si>
  <si>
    <t>EQ890</t>
  </si>
  <si>
    <t>EQ891</t>
  </si>
  <si>
    <t>EQ892</t>
  </si>
  <si>
    <t>EQ006</t>
  </si>
  <si>
    <t>EQ005</t>
  </si>
  <si>
    <t>EQ007</t>
  </si>
  <si>
    <t>EQ825</t>
  </si>
  <si>
    <t>EQ820</t>
  </si>
  <si>
    <t>EQ877</t>
  </si>
  <si>
    <t>EQ878</t>
  </si>
  <si>
    <t>EQ879</t>
  </si>
  <si>
    <t>EQ880</t>
  </si>
  <si>
    <t>EQ881</t>
  </si>
  <si>
    <t>EQ888</t>
  </si>
  <si>
    <t>EQ882</t>
  </si>
  <si>
    <t>EQ883</t>
  </si>
  <si>
    <t>EQ012</t>
  </si>
  <si>
    <t>EQ024</t>
  </si>
  <si>
    <t>EQ894</t>
  </si>
  <si>
    <t>EQ895</t>
  </si>
  <si>
    <t>EQ098</t>
  </si>
  <si>
    <t>EQ097</t>
  </si>
  <si>
    <t>EQ821</t>
  </si>
  <si>
    <t>EQ889</t>
  </si>
  <si>
    <t>EQ100</t>
  </si>
  <si>
    <t>EQ101</t>
  </si>
  <si>
    <t>EQ102</t>
  </si>
  <si>
    <t>EQ200</t>
  </si>
  <si>
    <t>EQ201</t>
  </si>
  <si>
    <t>EH532</t>
  </si>
  <si>
    <t>Numéro d'article</t>
  </si>
  <si>
    <t>Nom du produit</t>
  </si>
  <si>
    <t>Physique disponible</t>
  </si>
  <si>
    <t>EH554EN</t>
  </si>
  <si>
    <t>LEAD SETTING CATALOG EN</t>
  </si>
  <si>
    <t>EH554FR</t>
  </si>
  <si>
    <t>LEAD SETTING CATALOG FR</t>
  </si>
  <si>
    <t>Route Markers - 50 Marqueurs de voies</t>
  </si>
  <si>
    <t>Campus Spheres XL</t>
  </si>
  <si>
    <t>Campus Spheres L</t>
  </si>
  <si>
    <t>EMS062I</t>
  </si>
  <si>
    <t>Bubble Violet</t>
  </si>
  <si>
    <t>EMS063T</t>
  </si>
  <si>
    <t>Anubis Turquoise</t>
  </si>
  <si>
    <t>Bubble Gris</t>
  </si>
  <si>
    <t>EMS035I</t>
  </si>
  <si>
    <t>Wok L Violet</t>
  </si>
  <si>
    <t>EH581L</t>
  </si>
  <si>
    <t>Drop Pinches L Vert fluo</t>
  </si>
  <si>
    <t>EH588G</t>
  </si>
  <si>
    <t>Flakes Jugs XL Rouge</t>
  </si>
  <si>
    <t>EMS065H</t>
  </si>
  <si>
    <t>Sphinx Rose</t>
  </si>
  <si>
    <t>EMS063H</t>
  </si>
  <si>
    <t>Anubis Rose</t>
  </si>
  <si>
    <t>EMS079D</t>
  </si>
  <si>
    <t>Amon Jaune</t>
  </si>
  <si>
    <t>EH526B</t>
  </si>
  <si>
    <t>Pulse Feet XS Gris</t>
  </si>
  <si>
    <t>EH581G</t>
  </si>
  <si>
    <t>Drop Pinches L Rouge</t>
  </si>
  <si>
    <t>EMS065T</t>
  </si>
  <si>
    <t>Sphinx Turquoise</t>
  </si>
  <si>
    <t>EMS068D</t>
  </si>
  <si>
    <t>Horus Jaune</t>
  </si>
  <si>
    <t>Campus Spheres M</t>
  </si>
  <si>
    <t>EH580L</t>
  </si>
  <si>
    <t>Drop Pinches XL Vert fluo</t>
  </si>
  <si>
    <t>EH605D</t>
  </si>
  <si>
    <t>Shauna's Slopers XL Jaune</t>
  </si>
  <si>
    <t>EH129L</t>
  </si>
  <si>
    <t>Climb-it Vert fluo</t>
  </si>
  <si>
    <t>EH555G</t>
  </si>
  <si>
    <t>Chill Out 30 Rouge</t>
  </si>
  <si>
    <t>EMS063V</t>
  </si>
  <si>
    <t>Anubis Citron vert</t>
  </si>
  <si>
    <t>EMS063B</t>
  </si>
  <si>
    <t>Anubis Gris</t>
  </si>
  <si>
    <t>EMS065V</t>
  </si>
  <si>
    <t>Sphinx Citron vert</t>
  </si>
  <si>
    <t>EH399B</t>
  </si>
  <si>
    <t>ORGON GRIS - Préhension</t>
  </si>
  <si>
    <t>EH526E</t>
  </si>
  <si>
    <t>Pulse Feet XS Sienne</t>
  </si>
  <si>
    <t>EH587L</t>
  </si>
  <si>
    <t>Drop Sloper XXL 2 Vert fluo</t>
  </si>
  <si>
    <t>EH555D</t>
  </si>
  <si>
    <t>Chill Out 30 Jaune</t>
  </si>
  <si>
    <t>EH555I</t>
  </si>
  <si>
    <t>Chill Out 30 Violet</t>
  </si>
  <si>
    <t>EH584L</t>
  </si>
  <si>
    <t>Eclipse Jug XXL Vert fluo</t>
  </si>
  <si>
    <t>EH600G</t>
  </si>
  <si>
    <t>Shauna's Pinches XL Rouge</t>
  </si>
  <si>
    <t>EH586L</t>
  </si>
  <si>
    <t>Drop Sloper XXL 3 Vert fluo</t>
  </si>
  <si>
    <t>EH587H</t>
  </si>
  <si>
    <t>Drop Sloper XXL 2 Rose</t>
  </si>
  <si>
    <t>EH588I</t>
  </si>
  <si>
    <t>Flakes Jugs XL Violet</t>
  </si>
  <si>
    <t>EH592G</t>
  </si>
  <si>
    <t>Drop Slopers L Rouge</t>
  </si>
  <si>
    <t>EH602D</t>
  </si>
  <si>
    <t>Shauna's Rails XL Jaune</t>
  </si>
  <si>
    <t>EH650D</t>
  </si>
  <si>
    <t>Simon Jugs M Jaune</t>
  </si>
  <si>
    <t>EH323B</t>
  </si>
  <si>
    <t>Kids 2 Gris</t>
  </si>
  <si>
    <t>EH574B</t>
  </si>
  <si>
    <t>Pyramid Feet S Gris</t>
  </si>
  <si>
    <t>EH580G</t>
  </si>
  <si>
    <t>Drop Pinches XL Rouge</t>
  </si>
  <si>
    <t>EH581D</t>
  </si>
  <si>
    <t>Drop Pinches L Jaune</t>
  </si>
  <si>
    <t>EH588J</t>
  </si>
  <si>
    <t>Flakes Jugs XL Bleu</t>
  </si>
  <si>
    <t>EH600F</t>
  </si>
  <si>
    <t>Shauna's Pinches XL Noir</t>
  </si>
  <si>
    <t>EH600J</t>
  </si>
  <si>
    <t>Shauna's Pinches XL Bleu</t>
  </si>
  <si>
    <t>EH605G</t>
  </si>
  <si>
    <t>Shauna's Slopers XL Rouge</t>
  </si>
  <si>
    <t>EH605J</t>
  </si>
  <si>
    <t>Shauna's Slopers XL Bleu</t>
  </si>
  <si>
    <t>EH606I</t>
  </si>
  <si>
    <t>Shauna's Jugs XXL Violet</t>
  </si>
  <si>
    <t>EMS064B</t>
  </si>
  <si>
    <t>Keops Gris</t>
  </si>
  <si>
    <t>EMS079J</t>
  </si>
  <si>
    <t>Amon Bleu</t>
  </si>
  <si>
    <t>EH136H</t>
  </si>
  <si>
    <t>Toe Rose</t>
  </si>
  <si>
    <t>EH555L</t>
  </si>
  <si>
    <t>Chill Out 30 Vert fluo</t>
  </si>
  <si>
    <t>EH579D</t>
  </si>
  <si>
    <t>Wing Edges M Jaune</t>
  </si>
  <si>
    <t>EH579H</t>
  </si>
  <si>
    <t>Wing Edges M Rose</t>
  </si>
  <si>
    <t>EH580D</t>
  </si>
  <si>
    <t>Drop Pinches XL Jaune</t>
  </si>
  <si>
    <t>EH580J</t>
  </si>
  <si>
    <t>Drop Pinches XL Bleu</t>
  </si>
  <si>
    <t>EH584A</t>
  </si>
  <si>
    <t>Eclipse Jug XXL Orange</t>
  </si>
  <si>
    <t>EH584G</t>
  </si>
  <si>
    <t>Eclipse Jug XXL Rouge</t>
  </si>
  <si>
    <t>EH584J</t>
  </si>
  <si>
    <t>Eclipse Jug XXL Bleu</t>
  </si>
  <si>
    <t>EH587J</t>
  </si>
  <si>
    <t>Drop Sloper XXL 2 Bleu</t>
  </si>
  <si>
    <t>EH604L</t>
  </si>
  <si>
    <t>Shauna's Edges L Vert fluo</t>
  </si>
  <si>
    <t>EHN002F</t>
  </si>
  <si>
    <t>Didactics  Noir</t>
  </si>
  <si>
    <t>EMS066B</t>
  </si>
  <si>
    <t>Cleopatra Gris</t>
  </si>
  <si>
    <t>EMS066F</t>
  </si>
  <si>
    <t>Cleopatra Noir</t>
  </si>
  <si>
    <t>EMS067F</t>
  </si>
  <si>
    <t>Ramses Noir</t>
  </si>
  <si>
    <t>EMS069F</t>
  </si>
  <si>
    <t>Osiris Noir</t>
  </si>
  <si>
    <t>EMS069N</t>
  </si>
  <si>
    <t>Osiris Bois</t>
  </si>
  <si>
    <t>EMS079G</t>
  </si>
  <si>
    <t>Amon Rouge</t>
  </si>
  <si>
    <t>EMS079N</t>
  </si>
  <si>
    <t>Amon Bois</t>
  </si>
  <si>
    <t>EMS080N</t>
  </si>
  <si>
    <t>Sobek Bois</t>
  </si>
  <si>
    <t>EMS085N</t>
  </si>
  <si>
    <t>Hathor Bois</t>
  </si>
  <si>
    <t>EMS086N</t>
  </si>
  <si>
    <t>Seth Bois</t>
  </si>
  <si>
    <t>EMS087N</t>
  </si>
  <si>
    <t>Isis Bois</t>
  </si>
  <si>
    <t>EH148J</t>
  </si>
  <si>
    <t>Club 3 Bleu</t>
  </si>
  <si>
    <t>EH380G</t>
  </si>
  <si>
    <t>Kineduc Rouge</t>
  </si>
  <si>
    <t>EH384L</t>
  </si>
  <si>
    <t>Flakes Jugs L 1 Vert fluo</t>
  </si>
  <si>
    <t>EH563F</t>
  </si>
  <si>
    <t>Macro Feet XS  Noir</t>
  </si>
  <si>
    <t>EH576J</t>
  </si>
  <si>
    <t>Blob Pinches XL Bleu</t>
  </si>
  <si>
    <t>EH584D</t>
  </si>
  <si>
    <t>Eclipse Jug XXL Jaune</t>
  </si>
  <si>
    <t>EH588A</t>
  </si>
  <si>
    <t>Flakes Jugs XL Orange</t>
  </si>
  <si>
    <t>EH590J</t>
  </si>
  <si>
    <t>Bowl Jug XXL 1 Bleu</t>
  </si>
  <si>
    <t>EH591D</t>
  </si>
  <si>
    <t>Bowl Jug XXL 2 Jaune</t>
  </si>
  <si>
    <t>EH591L</t>
  </si>
  <si>
    <t>Bowl Jug XXL 2 Vert fluo</t>
  </si>
  <si>
    <t>EH593A</t>
  </si>
  <si>
    <t>Bowl Jug XXL 3 Orange</t>
  </si>
  <si>
    <t>EH599J</t>
  </si>
  <si>
    <t>Shauna's Edges M Bleu</t>
  </si>
  <si>
    <t>EH600I</t>
  </si>
  <si>
    <t>Shauna's Pinches XL Violet</t>
  </si>
  <si>
    <t>EH606L</t>
  </si>
  <si>
    <t>Shauna's Jugs XXL Vert fluo</t>
  </si>
  <si>
    <t>EH635J</t>
  </si>
  <si>
    <t>Shauna's Sloper XXL Bleu</t>
  </si>
  <si>
    <t>EH649L</t>
  </si>
  <si>
    <t>Simon Jugs L Vert fluo</t>
  </si>
  <si>
    <t>EH652L</t>
  </si>
  <si>
    <t>Simon Edges M Vert fluo</t>
  </si>
  <si>
    <t>EMS068F</t>
  </si>
  <si>
    <t>Horus Noir</t>
  </si>
  <si>
    <t>EMS069G</t>
  </si>
  <si>
    <t>Osiris Rouge</t>
  </si>
  <si>
    <t>EMS070N</t>
  </si>
  <si>
    <t>Imothep Bois</t>
  </si>
  <si>
    <t>EMS079F</t>
  </si>
  <si>
    <t>Amon Noir</t>
  </si>
  <si>
    <t>EMS079T</t>
  </si>
  <si>
    <t>Amon Turquoise</t>
  </si>
  <si>
    <t>EMS087F</t>
  </si>
  <si>
    <t>Isis Noir</t>
  </si>
  <si>
    <t>EMS088N</t>
  </si>
  <si>
    <t>Gizeh Bois</t>
  </si>
  <si>
    <t>EH</t>
  </si>
  <si>
    <t>Prises diverses</t>
  </si>
  <si>
    <t>EH332F</t>
  </si>
  <si>
    <t>Club 50 Noir</t>
  </si>
  <si>
    <t>EH533J</t>
  </si>
  <si>
    <t>Wave Edges S Bleu</t>
  </si>
  <si>
    <t>EH547F</t>
  </si>
  <si>
    <t>Eclipse Slopers XXL Noir</t>
  </si>
  <si>
    <t>EH576L</t>
  </si>
  <si>
    <t>Blob Pinches XL Vert fluo</t>
  </si>
  <si>
    <t>EH577A</t>
  </si>
  <si>
    <t>Shield Edges XXL Orange</t>
  </si>
  <si>
    <t>EH580H</t>
  </si>
  <si>
    <t>Drop Pinches XL Rose</t>
  </si>
  <si>
    <t>EH580I</t>
  </si>
  <si>
    <t>Drop Pinches XL Violet</t>
  </si>
  <si>
    <t>EH581J</t>
  </si>
  <si>
    <t>Drop Pinches L Bleu</t>
  </si>
  <si>
    <t>EH583L</t>
  </si>
  <si>
    <t>Shield Edges XL Vert fluo</t>
  </si>
  <si>
    <t>EH585D</t>
  </si>
  <si>
    <t>Drop Sloper XXL 1 Jaune</t>
  </si>
  <si>
    <t>EH586J</t>
  </si>
  <si>
    <t>Drop Sloper XXL 3 Bleu</t>
  </si>
  <si>
    <t>EH588L</t>
  </si>
  <si>
    <t>Flakes Jugs XL Vert fluo</t>
  </si>
  <si>
    <t>EH589D</t>
  </si>
  <si>
    <t>Shield Pinches M Jaune</t>
  </si>
  <si>
    <t>EH589J</t>
  </si>
  <si>
    <t>Shield Pinches M Bleu</t>
  </si>
  <si>
    <t>EH590I</t>
  </si>
  <si>
    <t>Bowl Jug XXL 1 Violet</t>
  </si>
  <si>
    <t>EH600D</t>
  </si>
  <si>
    <t>Shauna's Pinches XL Jaune</t>
  </si>
  <si>
    <t>EH604I</t>
  </si>
  <si>
    <t>Shauna's Edges L Violet</t>
  </si>
  <si>
    <t>EH605I</t>
  </si>
  <si>
    <t>Shauna's Slopers XL Violet</t>
  </si>
  <si>
    <t>EH626D</t>
  </si>
  <si>
    <t>Shauna's Rails L 2 Jaune</t>
  </si>
  <si>
    <t>EH637D</t>
  </si>
  <si>
    <t>Atami XS Jaune</t>
  </si>
  <si>
    <t>EMS063F</t>
  </si>
  <si>
    <t>Anubis Noir</t>
  </si>
  <si>
    <t>EMS064F</t>
  </si>
  <si>
    <t>Keops Noir</t>
  </si>
  <si>
    <t>EMS064T</t>
  </si>
  <si>
    <t>Keops Turquoise</t>
  </si>
  <si>
    <t>EMS065B</t>
  </si>
  <si>
    <t>Sphinx Gris</t>
  </si>
  <si>
    <t>EMS065F</t>
  </si>
  <si>
    <t>Sphinx Black</t>
  </si>
  <si>
    <t>EMS070F</t>
  </si>
  <si>
    <t>Imothep Noir</t>
  </si>
  <si>
    <t>EMS080F</t>
  </si>
  <si>
    <t>Sobek Noir</t>
  </si>
  <si>
    <t>EMS085B</t>
  </si>
  <si>
    <t>Hathor Gris</t>
  </si>
  <si>
    <t>EMS085F</t>
  </si>
  <si>
    <t>Hathor Noir</t>
  </si>
  <si>
    <t>EMS086B</t>
  </si>
  <si>
    <t>Seth Gris</t>
  </si>
  <si>
    <t>EMS086F</t>
  </si>
  <si>
    <t>Seth Noir</t>
  </si>
  <si>
    <t>EMS088F</t>
  </si>
  <si>
    <t>Gizeh Noir</t>
  </si>
  <si>
    <t>EH135G</t>
  </si>
  <si>
    <t>Tac Rouge</t>
  </si>
  <si>
    <t>EH135J</t>
  </si>
  <si>
    <t>Tac Bleu</t>
  </si>
  <si>
    <t>EH313I</t>
  </si>
  <si>
    <t>Double Jugs L Violet</t>
  </si>
  <si>
    <t>EH384A</t>
  </si>
  <si>
    <t>Flakes Jugs L 1 Orange</t>
  </si>
  <si>
    <t>EH385M</t>
  </si>
  <si>
    <t>Flakes Jugs L 2 Vert foncé</t>
  </si>
  <si>
    <t>EH526G</t>
  </si>
  <si>
    <t>Pulse Feet XS Rouge</t>
  </si>
  <si>
    <t>EH546F</t>
  </si>
  <si>
    <t>Triangle Feet XS  Noir</t>
  </si>
  <si>
    <t>EH550G</t>
  </si>
  <si>
    <t>Climper Feet XS  Rouge</t>
  </si>
  <si>
    <t>EH551J</t>
  </si>
  <si>
    <t>Round Edges M  Bleu</t>
  </si>
  <si>
    <t>EH555M</t>
  </si>
  <si>
    <t>Chill Out 30 Vert foncé</t>
  </si>
  <si>
    <t>EH569L</t>
  </si>
  <si>
    <t>Asteroid Pinches XL Vert fluo</t>
  </si>
  <si>
    <t>EH577J</t>
  </si>
  <si>
    <t>Shield Edges XXL Bleu</t>
  </si>
  <si>
    <t>EH579L</t>
  </si>
  <si>
    <t>Wing Edges M Vert fluo</t>
  </si>
  <si>
    <t>EH585J</t>
  </si>
  <si>
    <t>Drop Sloper XXL 1 Bleu</t>
  </si>
  <si>
    <t>EH585L</t>
  </si>
  <si>
    <t>Drop Sloper XXL 1 Vert fluo</t>
  </si>
  <si>
    <t>EH586D</t>
  </si>
  <si>
    <t>Drop Sloper XXL 3 Jaune</t>
  </si>
  <si>
    <t>EH587D</t>
  </si>
  <si>
    <t>Drop Sloper XXL 2 Jaune</t>
  </si>
  <si>
    <t>EH589G</t>
  </si>
  <si>
    <t>Shield Pinches M Rouge</t>
  </si>
  <si>
    <t>EH589H</t>
  </si>
  <si>
    <t>Shield Pinches M Rose</t>
  </si>
  <si>
    <t>EH589L</t>
  </si>
  <si>
    <t>Shield Pinches M Vert fluo</t>
  </si>
  <si>
    <t>EH590D</t>
  </si>
  <si>
    <t>Bowl Jug XXL 1 Jaune</t>
  </si>
  <si>
    <t>EH590H</t>
  </si>
  <si>
    <t>Bowl Jug XXL 1 Rose</t>
  </si>
  <si>
    <t>EH592L</t>
  </si>
  <si>
    <t>Drop Slopers L Vert fluo</t>
  </si>
  <si>
    <t>EH599I</t>
  </si>
  <si>
    <t>Shauna's Edges M Violet</t>
  </si>
  <si>
    <t>EH599L</t>
  </si>
  <si>
    <t>Shauna's Edges M Vert fluo</t>
  </si>
  <si>
    <t>EH601J</t>
  </si>
  <si>
    <t>Shauna's Rails L Bleu</t>
  </si>
  <si>
    <t>EH603L</t>
  </si>
  <si>
    <t>Shauna's Rails XXL Vert fluo</t>
  </si>
  <si>
    <t>EH638A</t>
  </si>
  <si>
    <t>Atami S Orange</t>
  </si>
  <si>
    <t>EH642A</t>
  </si>
  <si>
    <t>Atami XL 2 Orange</t>
  </si>
  <si>
    <t>EH643A</t>
  </si>
  <si>
    <t>Atami XXL 1 Orange</t>
  </si>
  <si>
    <t>EH647D</t>
  </si>
  <si>
    <t>Simon Jugs XL 1 Jaune</t>
  </si>
  <si>
    <t>EH648D</t>
  </si>
  <si>
    <t>Simon Jugs XL 2 Jaune</t>
  </si>
  <si>
    <t>EH651L</t>
  </si>
  <si>
    <t>Simon Edges S Vert fluo</t>
  </si>
  <si>
    <t>EH654H</t>
  </si>
  <si>
    <t>Drop Sloper XXL 4 Rose</t>
  </si>
  <si>
    <t>EHN002H</t>
  </si>
  <si>
    <t>Didactics  Rose</t>
  </si>
  <si>
    <t>EMS067B</t>
  </si>
  <si>
    <t>Ramses Gris</t>
  </si>
  <si>
    <t>EMS068J</t>
  </si>
  <si>
    <t>Horus Bleu</t>
  </si>
  <si>
    <t>EMS079V</t>
  </si>
  <si>
    <t>Amon Citron vert</t>
  </si>
  <si>
    <t>EMS087D</t>
  </si>
  <si>
    <t>Isis Jaune</t>
  </si>
  <si>
    <t>EMS088V</t>
  </si>
  <si>
    <t>Gizeh Citron vert</t>
  </si>
  <si>
    <t>EMS091J</t>
  </si>
  <si>
    <t>Orb 1 Bleu</t>
  </si>
  <si>
    <t>EMS093G</t>
  </si>
  <si>
    <t>Orb 3 Rouge</t>
  </si>
  <si>
    <t>EH067L</t>
  </si>
  <si>
    <t>Numbers Vert fluo</t>
  </si>
  <si>
    <t>EH129J</t>
  </si>
  <si>
    <t>Climb-it Bleu</t>
  </si>
  <si>
    <t>EH135B</t>
  </si>
  <si>
    <t>Tac Gris</t>
  </si>
  <si>
    <t>EH135H</t>
  </si>
  <si>
    <t>Tac Rose</t>
  </si>
  <si>
    <t>EH135I</t>
  </si>
  <si>
    <t>Tac Violet</t>
  </si>
  <si>
    <t>EH135L</t>
  </si>
  <si>
    <t>Tac Vert fluo</t>
  </si>
  <si>
    <t>EH136J</t>
  </si>
  <si>
    <t>Toe Bleu</t>
  </si>
  <si>
    <t>EH136L</t>
  </si>
  <si>
    <t>Toe Vert fluo</t>
  </si>
  <si>
    <t>EH148G</t>
  </si>
  <si>
    <t>Club 3 Rouge</t>
  </si>
  <si>
    <t>EH362J</t>
  </si>
  <si>
    <t>Essential Feet XS Bleu</t>
  </si>
  <si>
    <t>EH380F</t>
  </si>
  <si>
    <t>Kineduc Noir</t>
  </si>
  <si>
    <t>EH380J</t>
  </si>
  <si>
    <t>Kineduc Bleu</t>
  </si>
  <si>
    <t>EH384D</t>
  </si>
  <si>
    <t>Flakes Jugs L 1 Jaune</t>
  </si>
  <si>
    <t>EH384J</t>
  </si>
  <si>
    <t>Flakes Jugs L 1 Bleu</t>
  </si>
  <si>
    <t>EH385G</t>
  </si>
  <si>
    <t>Flakes Jugs L 2 Rouge</t>
  </si>
  <si>
    <t>EH385H</t>
  </si>
  <si>
    <t>Flakes Jugs L 2 Rose</t>
  </si>
  <si>
    <t>EH399E</t>
  </si>
  <si>
    <t>ORGON SIENNE - Préhension</t>
  </si>
  <si>
    <t>EH509L</t>
  </si>
  <si>
    <t>Flakes Jugs M 1 Vert fluo</t>
  </si>
  <si>
    <t>EH521L</t>
  </si>
  <si>
    <t>Pulse Pinches M Vert fluo</t>
  </si>
  <si>
    <t>EH536F</t>
  </si>
  <si>
    <t>Marc's Slopers XL Noir</t>
  </si>
  <si>
    <t>EH546A</t>
  </si>
  <si>
    <t>Triangle Feet XS  Orange</t>
  </si>
  <si>
    <t>EH550F</t>
  </si>
  <si>
    <t>Climper Feet XS  Noir</t>
  </si>
  <si>
    <t>EH550M</t>
  </si>
  <si>
    <t>Climper Feet XS  Vert foncé</t>
  </si>
  <si>
    <t>EH551H</t>
  </si>
  <si>
    <t>Round Edges M  Rose</t>
  </si>
  <si>
    <t>EH557A</t>
  </si>
  <si>
    <t>Chill Out 40 Orange</t>
  </si>
  <si>
    <t>EH560D</t>
  </si>
  <si>
    <t xml:space="preserve"> Sharp Edges M Jaune</t>
  </si>
  <si>
    <t>EH572L</t>
  </si>
  <si>
    <t>Crater Feet S Vert fluo</t>
  </si>
  <si>
    <t>EH577D</t>
  </si>
  <si>
    <t>Shield Edges XXL Jaune</t>
  </si>
  <si>
    <t>EH579F</t>
  </si>
  <si>
    <t>Wing Edges M Noir</t>
  </si>
  <si>
    <t>EH579J</t>
  </si>
  <si>
    <t>Wing Edges M Bleu</t>
  </si>
  <si>
    <t>EH582J</t>
  </si>
  <si>
    <t>Shauna's Rails XXL 3  Bleu</t>
  </si>
  <si>
    <t>EH582L</t>
  </si>
  <si>
    <t>Shauna's Rails XXL 3  Vert fluo</t>
  </si>
  <si>
    <t>EH583D</t>
  </si>
  <si>
    <t>Shield Edges XL Jaune</t>
  </si>
  <si>
    <t>EH583H</t>
  </si>
  <si>
    <t>Shield Edges XL Rose</t>
  </si>
  <si>
    <t>EH585M</t>
  </si>
  <si>
    <t>Drop Sloper XXL 1 Vert foncé</t>
  </si>
  <si>
    <t>EH587G</t>
  </si>
  <si>
    <t>Drop Sloper XXL 2 Rouge</t>
  </si>
  <si>
    <t>EH588H</t>
  </si>
  <si>
    <t>Flakes Jugs XL Rose</t>
  </si>
  <si>
    <t>EH589I</t>
  </si>
  <si>
    <t>Shield Pinches M Violet</t>
  </si>
  <si>
    <t>EH591A</t>
  </si>
  <si>
    <t>Bowl Jug XXL 2 Orange</t>
  </si>
  <si>
    <t>EH591F</t>
  </si>
  <si>
    <t>Bowl Jug XXL 2 Noir</t>
  </si>
  <si>
    <t>EH602J</t>
  </si>
  <si>
    <t>Shauna's Rails XL Bleu</t>
  </si>
  <si>
    <t>EH603D</t>
  </si>
  <si>
    <t>Shauna's Rails XXL Jaune</t>
  </si>
  <si>
    <t>EH603J</t>
  </si>
  <si>
    <t>Shauna's Rails XXL Bleu</t>
  </si>
  <si>
    <t>EH604J</t>
  </si>
  <si>
    <t>Shauna's Edges L Bleu</t>
  </si>
  <si>
    <t>EH605L</t>
  </si>
  <si>
    <t>Shauna's Slopers XL Vert fluo</t>
  </si>
  <si>
    <t>EH606G</t>
  </si>
  <si>
    <t>Shauna's Jugs XXL Rouge</t>
  </si>
  <si>
    <t>EH606J</t>
  </si>
  <si>
    <t>Shauna's Jugs XXL Bleu</t>
  </si>
  <si>
    <t>EH615A</t>
  </si>
  <si>
    <t>Shauna's Flats XL Orange</t>
  </si>
  <si>
    <t>EH620J</t>
  </si>
  <si>
    <t>Shauna's Pinches XL 2 Bleu</t>
  </si>
  <si>
    <t>EH632L</t>
  </si>
  <si>
    <t>Shauna's Rails XXL 2 Vert fluo</t>
  </si>
  <si>
    <t>EH635D</t>
  </si>
  <si>
    <t>Shauna's Sloper XXL Jaune</t>
  </si>
  <si>
    <t>EH641A</t>
  </si>
  <si>
    <t>Atami XL 1 Orange</t>
  </si>
  <si>
    <t>EH642D</t>
  </si>
  <si>
    <t>Atami XL 2 Jaune</t>
  </si>
  <si>
    <t>EH644G</t>
  </si>
  <si>
    <t>Atami XXL 2 Rouge</t>
  </si>
  <si>
    <t>EH644J</t>
  </si>
  <si>
    <t>Atami XXL 2 Bleu</t>
  </si>
  <si>
    <t>EH646F</t>
  </si>
  <si>
    <t>Simon Triangles XL Noir</t>
  </si>
  <si>
    <t>EH650L</t>
  </si>
  <si>
    <t>Simon Jugs M Vert fluo</t>
  </si>
  <si>
    <t>EH669A</t>
  </si>
  <si>
    <t>Hard Pocket L Orange</t>
  </si>
  <si>
    <t>EH669B</t>
  </si>
  <si>
    <t>Hard Pocket L Gris</t>
  </si>
  <si>
    <t>EH669D</t>
  </si>
  <si>
    <t>Hard Pocket L Jaune</t>
  </si>
  <si>
    <t>EH669F</t>
  </si>
  <si>
    <t>Hard Pocket L Noir</t>
  </si>
  <si>
    <t>EH669G</t>
  </si>
  <si>
    <t>Hard Pocket L Rouge</t>
  </si>
  <si>
    <t>EH669H</t>
  </si>
  <si>
    <t>Hard Pocket L Rose Fluo</t>
  </si>
  <si>
    <t>EH669I</t>
  </si>
  <si>
    <t>Hard Pocket L Violet</t>
  </si>
  <si>
    <t>EH669J</t>
  </si>
  <si>
    <t>Hard Pocket L Bleu</t>
  </si>
  <si>
    <t>EH669L</t>
  </si>
  <si>
    <t>Hard Pocket L Vert Fluo</t>
  </si>
  <si>
    <t>EH669M</t>
  </si>
  <si>
    <t>Hard Pocket L Vert Foncé</t>
  </si>
  <si>
    <t>EHN001H</t>
  </si>
  <si>
    <t>Pedagogs Rose</t>
  </si>
  <si>
    <t>EHN002G</t>
  </si>
  <si>
    <t>Didactics  Rouge</t>
  </si>
  <si>
    <t>EMS069D</t>
  </si>
  <si>
    <t>Osiris Jaune</t>
  </si>
  <si>
    <t>EMS070B</t>
  </si>
  <si>
    <t>Imothep Gris</t>
  </si>
  <si>
    <t>EMS087B</t>
  </si>
  <si>
    <t>Isis Gris</t>
  </si>
  <si>
    <t>EMS090D</t>
  </si>
  <si>
    <t>Ufo 1 Jaune</t>
  </si>
  <si>
    <t>EMS092J</t>
  </si>
  <si>
    <t>Orb 2 Bleu</t>
  </si>
  <si>
    <t>EMS094J</t>
  </si>
  <si>
    <t>Orb 4 Bleu</t>
  </si>
  <si>
    <t>EMS097D</t>
  </si>
  <si>
    <t>Eggcup S 2 Jaune</t>
  </si>
  <si>
    <t>EMS101J</t>
  </si>
  <si>
    <t>Dish S 1 Bleu</t>
  </si>
  <si>
    <t>EMS109D</t>
  </si>
  <si>
    <t>Bucket XL Jaune</t>
  </si>
  <si>
    <t>EMS109F</t>
  </si>
  <si>
    <t>Bucket XL Noir</t>
  </si>
  <si>
    <t>EMS114B</t>
  </si>
  <si>
    <t>EggCup S 4 Gris</t>
  </si>
  <si>
    <t>EMS115B</t>
  </si>
  <si>
    <t>EggCup S 5 Gris</t>
  </si>
  <si>
    <t>EMS115D</t>
  </si>
  <si>
    <t>EggCup S 5 Jaune</t>
  </si>
  <si>
    <t>EH066M</t>
  </si>
  <si>
    <t>Alphabet Vert foncé</t>
  </si>
  <si>
    <t>EH067D</t>
  </si>
  <si>
    <t>Numbers Jaune</t>
  </si>
  <si>
    <t>EH067I</t>
  </si>
  <si>
    <t>Numbers Violet</t>
  </si>
  <si>
    <t>EH125D</t>
  </si>
  <si>
    <t>Easy Pockets L Jaune</t>
  </si>
  <si>
    <t>EH125J</t>
  </si>
  <si>
    <t>Easy Pockets L Bleu</t>
  </si>
  <si>
    <t>EH134J</t>
  </si>
  <si>
    <t>Tic  Bleu</t>
  </si>
  <si>
    <t>EH135A</t>
  </si>
  <si>
    <t>Tac Orange</t>
  </si>
  <si>
    <t>EH135D</t>
  </si>
  <si>
    <t>Tac Jaune</t>
  </si>
  <si>
    <t>EH135F</t>
  </si>
  <si>
    <t>Tac Noir</t>
  </si>
  <si>
    <t>EH135M</t>
  </si>
  <si>
    <t>Tac Vert foncé</t>
  </si>
  <si>
    <t>EH136A</t>
  </si>
  <si>
    <t>Toe Orange</t>
  </si>
  <si>
    <t>EH136M</t>
  </si>
  <si>
    <t>Toe Vert foncé</t>
  </si>
  <si>
    <t>EH377D</t>
  </si>
  <si>
    <t>Triangle Edges L  Jaune</t>
  </si>
  <si>
    <t>EH380H</t>
  </si>
  <si>
    <t>Kineduc Rose</t>
  </si>
  <si>
    <t>EH380M</t>
  </si>
  <si>
    <t>Kineduc Vert foncé</t>
  </si>
  <si>
    <t>EH381L</t>
  </si>
  <si>
    <t>Salathe 3 Vert fluo</t>
  </si>
  <si>
    <t>EH384I</t>
  </si>
  <si>
    <t>Flakes Jugs L 1 Violet</t>
  </si>
  <si>
    <t>EH508M</t>
  </si>
  <si>
    <t>Sander's Slopers L Vert foncé</t>
  </si>
  <si>
    <t>EH510L</t>
  </si>
  <si>
    <t>Flakes Jugs M 2 Vert fluo</t>
  </si>
  <si>
    <t>EH515A</t>
  </si>
  <si>
    <t>Fat Jug XXL Orange</t>
  </si>
  <si>
    <t>EH520G</t>
  </si>
  <si>
    <t>Pulse Pack Rouge</t>
  </si>
  <si>
    <t>EH527L</t>
  </si>
  <si>
    <t>Pulse Feet S Vert fluo</t>
  </si>
  <si>
    <t>EH533A</t>
  </si>
  <si>
    <t>Wave Edges S Orange</t>
  </si>
  <si>
    <t>EH547M</t>
  </si>
  <si>
    <t>Eclipse Slopers XXL Vert foncé</t>
  </si>
  <si>
    <t>EH550A</t>
  </si>
  <si>
    <t>Climper Feet XS  Orange</t>
  </si>
  <si>
    <t>EH550J</t>
  </si>
  <si>
    <t>Climper Feet XS  Bleu</t>
  </si>
  <si>
    <t>EH556J</t>
  </si>
  <si>
    <t>Round Pinches XXL Bleu</t>
  </si>
  <si>
    <t>EH557L</t>
  </si>
  <si>
    <t>Chill Out 40 Vert fluo</t>
  </si>
  <si>
    <t>EH558H</t>
  </si>
  <si>
    <t>Moon Jugs XXL Rose</t>
  </si>
  <si>
    <t>EH558J</t>
  </si>
  <si>
    <t>Moon Jugs XXL Bleu</t>
  </si>
  <si>
    <t>EH558L</t>
  </si>
  <si>
    <t>Moon Jugs XXL Vert fluo</t>
  </si>
  <si>
    <t>EH561F</t>
  </si>
  <si>
    <t>Eclipse Giga Sloper XXL Noir</t>
  </si>
  <si>
    <t>EH563D</t>
  </si>
  <si>
    <t>Macro Feet XS  Jaune</t>
  </si>
  <si>
    <t>EH570J</t>
  </si>
  <si>
    <t>Whale Pinch XXL Bleu</t>
  </si>
  <si>
    <t>EH571I</t>
  </si>
  <si>
    <t>Organic Feet S Violet</t>
  </si>
  <si>
    <t>EH573B</t>
  </si>
  <si>
    <t>Round Feet S Gris</t>
  </si>
  <si>
    <t>EH574E</t>
  </si>
  <si>
    <t>Essential Pyramid Feet S Sienne</t>
  </si>
  <si>
    <t>EH574F</t>
  </si>
  <si>
    <t>Pyramid Feet S Noir</t>
  </si>
  <si>
    <t>EH576D</t>
  </si>
  <si>
    <t>Blob Pinches XL Jaune</t>
  </si>
  <si>
    <t>EH576G</t>
  </si>
  <si>
    <t>Blob Pinches XL Rouge</t>
  </si>
  <si>
    <t>EH580F</t>
  </si>
  <si>
    <t>Drop Pinches XL Noir</t>
  </si>
  <si>
    <t>EH581I</t>
  </si>
  <si>
    <t>Drop Pinches L Violet</t>
  </si>
  <si>
    <t>EH584I</t>
  </si>
  <si>
    <t>Eclipse Jug XXL Violet</t>
  </si>
  <si>
    <t>EH586A</t>
  </si>
  <si>
    <t>Drop Sloper XXL 3 Orange</t>
  </si>
  <si>
    <t>EH586I</t>
  </si>
  <si>
    <t>Drop Sloper XXL 3 Violet</t>
  </si>
  <si>
    <t>EH590G</t>
  </si>
  <si>
    <t>Bowl Jug XXL 1 Rouge</t>
  </si>
  <si>
    <t>EH591G</t>
  </si>
  <si>
    <t>Bowl Jug XXL 2 Rouge</t>
  </si>
  <si>
    <t>EH591H</t>
  </si>
  <si>
    <t>Bowl Jug XXL 2 Rose</t>
  </si>
  <si>
    <t>EH591J</t>
  </si>
  <si>
    <t>Bowl Jug XXL 2 Bleu</t>
  </si>
  <si>
    <t>EH592D</t>
  </si>
  <si>
    <t>Drop Slopers L Jaune</t>
  </si>
  <si>
    <t>EH593J</t>
  </si>
  <si>
    <t>Bowl Jug XXL 3 Bleu</t>
  </si>
  <si>
    <t>EH599D</t>
  </si>
  <si>
    <t>Shauna's Edges M Jaune</t>
  </si>
  <si>
    <t>EH599G</t>
  </si>
  <si>
    <t>Shauna's Edges M Rouge</t>
  </si>
  <si>
    <t>EH600L</t>
  </si>
  <si>
    <t>Shauna's Pinches XL Vert fluo</t>
  </si>
  <si>
    <t>EH601D</t>
  </si>
  <si>
    <t>Shauna's Rails L Jaune</t>
  </si>
  <si>
    <t>EH601I</t>
  </si>
  <si>
    <t>Shauna's Rails L Violet</t>
  </si>
  <si>
    <t>EH602A</t>
  </si>
  <si>
    <t>Shauna's Rails XL Orange</t>
  </si>
  <si>
    <t>EH602F</t>
  </si>
  <si>
    <t>Shauna's Rails XL Noir</t>
  </si>
  <si>
    <t>EH602I</t>
  </si>
  <si>
    <t>Shauna's Rails XL Violet</t>
  </si>
  <si>
    <t>EH604G</t>
  </si>
  <si>
    <t>Shauna's Edges L Rouge</t>
  </si>
  <si>
    <t>EH606D</t>
  </si>
  <si>
    <t>Shauna's Jugs XXL Jaune</t>
  </si>
  <si>
    <t>EH614J</t>
  </si>
  <si>
    <t>Shauna's Edges L 3 Bleu</t>
  </si>
  <si>
    <t>EH616D</t>
  </si>
  <si>
    <t>Shauna's Triangles XL Jaune</t>
  </si>
  <si>
    <t>EH620G</t>
  </si>
  <si>
    <t>Shauna's Pinches XL 2 Rouge</t>
  </si>
  <si>
    <t>EH621J</t>
  </si>
  <si>
    <t>Shauna's Slopers XL 2 Bleu</t>
  </si>
  <si>
    <t>EH622D</t>
  </si>
  <si>
    <t>Shauna's Jugs L Jaune</t>
  </si>
  <si>
    <t>EH623D</t>
  </si>
  <si>
    <t>Shauna's Jugs XL Jaune</t>
  </si>
  <si>
    <t>EH623J</t>
  </si>
  <si>
    <t>Shauna's Jugs XL Bleu</t>
  </si>
  <si>
    <t>EH631H</t>
  </si>
  <si>
    <t>Shauna's Giga Sloper  2 Rose</t>
  </si>
  <si>
    <t>EH632J</t>
  </si>
  <si>
    <t>Shauna's Rails XXL 2 Bleu</t>
  </si>
  <si>
    <t>EH634L</t>
  </si>
  <si>
    <t>Shauna's Rails M Vert fluo</t>
  </si>
  <si>
    <t>EH637A</t>
  </si>
  <si>
    <t>Atami XS Orange</t>
  </si>
  <si>
    <t>EH639D</t>
  </si>
  <si>
    <t>Atami M Jaune</t>
  </si>
  <si>
    <t>EH639J</t>
  </si>
  <si>
    <t>Atami M Bleu</t>
  </si>
  <si>
    <t>EH640A</t>
  </si>
  <si>
    <t>Atami L Orange</t>
  </si>
  <si>
    <t>EH640F</t>
  </si>
  <si>
    <t>Atami L Noir</t>
  </si>
  <si>
    <t>EH640I</t>
  </si>
  <si>
    <t>Atami L Violet</t>
  </si>
  <si>
    <t>EH641D</t>
  </si>
  <si>
    <t>Atami XL 1 Jaune</t>
  </si>
  <si>
    <t>EH641H</t>
  </si>
  <si>
    <t>Atami XL 1 Rose</t>
  </si>
  <si>
    <t>EH642H</t>
  </si>
  <si>
    <t>Atami XL 2 Rose</t>
  </si>
  <si>
    <t>EH644A</t>
  </si>
  <si>
    <t>Atami XXL 2 Orange</t>
  </si>
  <si>
    <t>EH645H</t>
  </si>
  <si>
    <t>Giga Atami Rose</t>
  </si>
  <si>
    <t>EH645J</t>
  </si>
  <si>
    <t>Giga Atami Bleu</t>
  </si>
  <si>
    <t>EH646A</t>
  </si>
  <si>
    <t>Simon Triangles XL Orange</t>
  </si>
  <si>
    <t>EH649I</t>
  </si>
  <si>
    <t>Simon Jugs L Violet</t>
  </si>
  <si>
    <t>EH650J</t>
  </si>
  <si>
    <t>Simon Jugs M Bleu</t>
  </si>
  <si>
    <t>EH653D</t>
  </si>
  <si>
    <t>Simon Feet S Jaune</t>
  </si>
  <si>
    <t>EH662D</t>
  </si>
  <si>
    <t>Vulkan Jaune</t>
  </si>
  <si>
    <t>EH662G</t>
  </si>
  <si>
    <t>Vulkan Rouge</t>
  </si>
  <si>
    <t>EH662H</t>
  </si>
  <si>
    <t>Vulkan Rose</t>
  </si>
  <si>
    <t>EH662I</t>
  </si>
  <si>
    <t>Vulkan Violet</t>
  </si>
  <si>
    <t>EH662J</t>
  </si>
  <si>
    <t>Vulkan Bleu</t>
  </si>
  <si>
    <t>EH662L</t>
  </si>
  <si>
    <t>Vulkan Vert fluo</t>
  </si>
  <si>
    <t>EH662M</t>
  </si>
  <si>
    <t>Vulkan Vert</t>
  </si>
  <si>
    <t>EH663D</t>
  </si>
  <si>
    <t>Vulkan L Jaune</t>
  </si>
  <si>
    <t>EH663G</t>
  </si>
  <si>
    <t>Vulkan L Rouge</t>
  </si>
  <si>
    <t>EH663H</t>
  </si>
  <si>
    <t>Vulkan L Rose</t>
  </si>
  <si>
    <t>EH663I</t>
  </si>
  <si>
    <t>Vulkan L Violet</t>
  </si>
  <si>
    <t>EH663J</t>
  </si>
  <si>
    <t>Vulkan L Bleu</t>
  </si>
  <si>
    <t>EH663L</t>
  </si>
  <si>
    <t>Vulkan L Vert fluo</t>
  </si>
  <si>
    <t>EH663M</t>
  </si>
  <si>
    <t>Vulkan L Vert</t>
  </si>
  <si>
    <t>EH664A</t>
  </si>
  <si>
    <t>Vulkan XL Orange</t>
  </si>
  <si>
    <t>EH664D</t>
  </si>
  <si>
    <t>Vulkan XL Jaune</t>
  </si>
  <si>
    <t>EH664G</t>
  </si>
  <si>
    <t>Vulkan XL Rouge</t>
  </si>
  <si>
    <t>EH664H</t>
  </si>
  <si>
    <t>Vulkan XL Rose</t>
  </si>
  <si>
    <t>EH664I</t>
  </si>
  <si>
    <t>Vulkan XL Violet</t>
  </si>
  <si>
    <t>EH664J</t>
  </si>
  <si>
    <t>Vulkan XL Bleu</t>
  </si>
  <si>
    <t>EH664L</t>
  </si>
  <si>
    <t>Vulkan XL Vert fluo</t>
  </si>
  <si>
    <t>EH664M</t>
  </si>
  <si>
    <t>Vulkan XL Vert</t>
  </si>
  <si>
    <t>EH665A</t>
  </si>
  <si>
    <t>Vulkan XXL Orange</t>
  </si>
  <si>
    <t>EH665D</t>
  </si>
  <si>
    <t>Vulkan XXL Jaune</t>
  </si>
  <si>
    <t>EH665F</t>
  </si>
  <si>
    <t>Vulkan XXL Noir</t>
  </si>
  <si>
    <t>EH665G</t>
  </si>
  <si>
    <t>Vulkan XXL Rouge</t>
  </si>
  <si>
    <t>EH665H</t>
  </si>
  <si>
    <t>Vulkan XXL Rose</t>
  </si>
  <si>
    <t>EH665I</t>
  </si>
  <si>
    <t>Vulkan XXL Violet</t>
  </si>
  <si>
    <t>EH665J</t>
  </si>
  <si>
    <t>Vulkan XXL Bleu</t>
  </si>
  <si>
    <t>EH665L</t>
  </si>
  <si>
    <t>Vulkan XXL Vert fluo</t>
  </si>
  <si>
    <t>EH665M</t>
  </si>
  <si>
    <t>Vulkan XXL Vert</t>
  </si>
  <si>
    <t>EH667J</t>
  </si>
  <si>
    <t>Flakes Jugs M 1 Bleu</t>
  </si>
  <si>
    <t>EHN001F</t>
  </si>
  <si>
    <t>Pedagogs Noir</t>
  </si>
  <si>
    <t>EHN002M</t>
  </si>
  <si>
    <t>Didactics  Vert foncé</t>
  </si>
  <si>
    <t>EMS033F</t>
  </si>
  <si>
    <t>Wok S Noir</t>
  </si>
  <si>
    <t>EMS068G</t>
  </si>
  <si>
    <t>Horus Rouge</t>
  </si>
  <si>
    <t>EMS070V</t>
  </si>
  <si>
    <t>Imothep Citron vert</t>
  </si>
  <si>
    <t>EMS079B</t>
  </si>
  <si>
    <t>Amon Gris</t>
  </si>
  <si>
    <t>EMS079H</t>
  </si>
  <si>
    <t>Amon Rose</t>
  </si>
  <si>
    <t>EMS088D</t>
  </si>
  <si>
    <t>Gizeh Jaune</t>
  </si>
  <si>
    <t>EMS090B</t>
  </si>
  <si>
    <t>Ufo 1 Gris</t>
  </si>
  <si>
    <t>EMS090J</t>
  </si>
  <si>
    <t>Ufo 1 Bleu</t>
  </si>
  <si>
    <t>EMS095F</t>
  </si>
  <si>
    <t>Ufo 2 Noir</t>
  </si>
  <si>
    <t>EMS101M</t>
  </si>
  <si>
    <t>Dish S 1 Vert Foncé</t>
  </si>
  <si>
    <t>EMS108J</t>
  </si>
  <si>
    <t>Bucket L Bleu</t>
  </si>
  <si>
    <t>EMS114D</t>
  </si>
  <si>
    <t>EggCup S 4 Jaune</t>
  </si>
  <si>
    <t>EMS114M</t>
  </si>
  <si>
    <t>EggCup S 4 Vert Foncé</t>
  </si>
  <si>
    <t>EMS115I</t>
  </si>
  <si>
    <t>EggCup S 5 Violet</t>
  </si>
  <si>
    <t>EMS115M</t>
  </si>
  <si>
    <t>EggCup S 5 Vert Foncé</t>
  </si>
  <si>
    <t>EH066B</t>
  </si>
  <si>
    <t>Alphabet Gris</t>
  </si>
  <si>
    <t>EH067J</t>
  </si>
  <si>
    <t>Numbers Bleu</t>
  </si>
  <si>
    <t>EH074F</t>
  </si>
  <si>
    <t>Kids Noir</t>
  </si>
  <si>
    <t>EH074H</t>
  </si>
  <si>
    <t>Kids Rose</t>
  </si>
  <si>
    <t>EH074I</t>
  </si>
  <si>
    <t>Kids Violet</t>
  </si>
  <si>
    <t>EH074J</t>
  </si>
  <si>
    <t>Kids Bleu</t>
  </si>
  <si>
    <t>EH129H</t>
  </si>
  <si>
    <t>Climb-it Rose</t>
  </si>
  <si>
    <t>EH134A</t>
  </si>
  <si>
    <t>Tic  Orange</t>
  </si>
  <si>
    <t>EH134L</t>
  </si>
  <si>
    <t>Tic  Vert fluo</t>
  </si>
  <si>
    <t>EH136B</t>
  </si>
  <si>
    <t>Toe Gris</t>
  </si>
  <si>
    <t>EH136F</t>
  </si>
  <si>
    <t>Toe Noir</t>
  </si>
  <si>
    <t>EH148M</t>
  </si>
  <si>
    <t>Club 3 Vert foncé</t>
  </si>
  <si>
    <t>EH313J</t>
  </si>
  <si>
    <t>Double Jugs L Bleu</t>
  </si>
  <si>
    <t>EH355D</t>
  </si>
  <si>
    <t>Instinct 2 Jaune</t>
  </si>
  <si>
    <t>EH355F</t>
  </si>
  <si>
    <t>Instinct 2 Noir</t>
  </si>
  <si>
    <t>EH355H</t>
  </si>
  <si>
    <t>Instinct 2 Rose</t>
  </si>
  <si>
    <t>EH355M</t>
  </si>
  <si>
    <t>Instinct 2 Vert foncé</t>
  </si>
  <si>
    <t>EH377J</t>
  </si>
  <si>
    <t>Triangle Edges L  Bleu</t>
  </si>
  <si>
    <t>EH377M</t>
  </si>
  <si>
    <t>Triangle Edges L  Vert foncé</t>
  </si>
  <si>
    <t>EH384B</t>
  </si>
  <si>
    <t>Flakes Jugs L 1 Gris</t>
  </si>
  <si>
    <t>EH385D</t>
  </si>
  <si>
    <t>Flakes Jugs L 2 Jaune</t>
  </si>
  <si>
    <t>EH385I</t>
  </si>
  <si>
    <t>Flakes Jugs L 2 Violet</t>
  </si>
  <si>
    <t>EH385L</t>
  </si>
  <si>
    <t>Flakes Jugs L 2 Vert fluo</t>
  </si>
  <si>
    <t>EH508H</t>
  </si>
  <si>
    <t>Sander's Slopers L Rose</t>
  </si>
  <si>
    <t>EH510G</t>
  </si>
  <si>
    <t>Flakes Jugs M 2 Rouge</t>
  </si>
  <si>
    <t>EH515D</t>
  </si>
  <si>
    <t>Fat Jug XXL Jaune</t>
  </si>
  <si>
    <t>EH520D</t>
  </si>
  <si>
    <t>Pulse Pack Jaune</t>
  </si>
  <si>
    <t>EH520F</t>
  </si>
  <si>
    <t>Pulse Pack Noir</t>
  </si>
  <si>
    <t>EH520H</t>
  </si>
  <si>
    <t>Pulse Pack Rose</t>
  </si>
  <si>
    <t>EH529H</t>
  </si>
  <si>
    <t>Pulse Jugs M Rose</t>
  </si>
  <si>
    <t>EH531M</t>
  </si>
  <si>
    <t>Pulse Pockets XL Vert foncé</t>
  </si>
  <si>
    <t>EH533D</t>
  </si>
  <si>
    <t>Wave Edges S Jaune</t>
  </si>
  <si>
    <t>EH533G</t>
  </si>
  <si>
    <t>Wave Edges S Rouge</t>
  </si>
  <si>
    <t>EH533I</t>
  </si>
  <si>
    <t>Wave Edges S Violet</t>
  </si>
  <si>
    <t>EH536H</t>
  </si>
  <si>
    <t>Marc's Slopers XL Rose</t>
  </si>
  <si>
    <t>EH539J</t>
  </si>
  <si>
    <t>Triangle Sloper XXL Bleu</t>
  </si>
  <si>
    <t>EH539M</t>
  </si>
  <si>
    <t>Triangle Sloper XXL Vert foncé</t>
  </si>
  <si>
    <t>EH546J</t>
  </si>
  <si>
    <t>Triangle Feet XS  Bleu</t>
  </si>
  <si>
    <t>EH547D</t>
  </si>
  <si>
    <t>Eclipse Slopers XXL Jaune</t>
  </si>
  <si>
    <t>EH549L</t>
  </si>
  <si>
    <t>Drained Pinches M Vert fluo</t>
  </si>
  <si>
    <t>EH550I</t>
  </si>
  <si>
    <t>Climper Feet XS  Violet</t>
  </si>
  <si>
    <t>EH550L</t>
  </si>
  <si>
    <t>Climper Feet XS  Vert fluo</t>
  </si>
  <si>
    <t>EH551M</t>
  </si>
  <si>
    <t>Round Edges M  Vert foncé</t>
  </si>
  <si>
    <t>EH554E</t>
  </si>
  <si>
    <t>Lead Setting 40 Sienne</t>
  </si>
  <si>
    <t>EH556G</t>
  </si>
  <si>
    <t>Round Pinches XXL Rouge</t>
  </si>
  <si>
    <t>EH556H</t>
  </si>
  <si>
    <t>Round Pinches XXL Rose</t>
  </si>
  <si>
    <t>EH556M</t>
  </si>
  <si>
    <t>Round Pinches XXL Vert foncé</t>
  </si>
  <si>
    <t>EH557B</t>
  </si>
  <si>
    <t>Chill Out 40 Gris</t>
  </si>
  <si>
    <t>EH557F</t>
  </si>
  <si>
    <t>Chill Out 40 Noir</t>
  </si>
  <si>
    <t>EH557M</t>
  </si>
  <si>
    <t>Chill Out 40 Vert foncé</t>
  </si>
  <si>
    <t>EH558M</t>
  </si>
  <si>
    <t>Moon Jugs XXL Vert foncé</t>
  </si>
  <si>
    <t>EH559H</t>
  </si>
  <si>
    <t>Kayak Edges XXL Rose</t>
  </si>
  <si>
    <t>EH561A</t>
  </si>
  <si>
    <t>Eclipse Giga Sloper XXL Orange</t>
  </si>
  <si>
    <t>EH561D</t>
  </si>
  <si>
    <t>Eclipse Giga Sloper XXL Jaune</t>
  </si>
  <si>
    <t>EH563A</t>
  </si>
  <si>
    <t>Macro Feet XS  Orange</t>
  </si>
  <si>
    <t>EH563G</t>
  </si>
  <si>
    <t>Macro Feet XS  Rouge</t>
  </si>
  <si>
    <t>EH567M</t>
  </si>
  <si>
    <t>Drained Edges L Vert foncé</t>
  </si>
  <si>
    <t>EH569G</t>
  </si>
  <si>
    <t>Asteroid Pinches XL Rouge</t>
  </si>
  <si>
    <t>EH569H</t>
  </si>
  <si>
    <t>Asteroid Pinches XL Rose</t>
  </si>
  <si>
    <t>EH569M</t>
  </si>
  <si>
    <t>Asteroid Pinches XL Vert foncé</t>
  </si>
  <si>
    <t>EH571L</t>
  </si>
  <si>
    <t>Organic Feet S Vert fluo</t>
  </si>
  <si>
    <t>EH572J</t>
  </si>
  <si>
    <t>Crater Feet S Bleu</t>
  </si>
  <si>
    <t>EH573H</t>
  </si>
  <si>
    <t>Round Feet S Rose</t>
  </si>
  <si>
    <t>EH573J</t>
  </si>
  <si>
    <t>Round Feet S Bleu</t>
  </si>
  <si>
    <t>EH574A</t>
  </si>
  <si>
    <t>Pyramid Feet S Orange</t>
  </si>
  <si>
    <t>EH574I</t>
  </si>
  <si>
    <t>Pyramid Feet S Violet</t>
  </si>
  <si>
    <t>EH574M</t>
  </si>
  <si>
    <t>Pyramid Feet S Vert foncé</t>
  </si>
  <si>
    <t>EH577L</t>
  </si>
  <si>
    <t>Shield Edges XXL Vert fluo</t>
  </si>
  <si>
    <t>EH577M</t>
  </si>
  <si>
    <t>Shield Edges XXL Vert foncé</t>
  </si>
  <si>
    <t>EH579A</t>
  </si>
  <si>
    <t>Wing Edges M Orange</t>
  </si>
  <si>
    <t>EH579G</t>
  </si>
  <si>
    <t>Wing Edges M Rouge</t>
  </si>
  <si>
    <t>EH579I</t>
  </si>
  <si>
    <t>Wing Edges M Violet</t>
  </si>
  <si>
    <t>EH580A</t>
  </si>
  <si>
    <t>Drop Pinches XL Orange</t>
  </si>
  <si>
    <t>EH581F</t>
  </si>
  <si>
    <t>Drop Pinches L Noir</t>
  </si>
  <si>
    <t>EH582A</t>
  </si>
  <si>
    <t>Shauna's Rails XXL 3  Orange</t>
  </si>
  <si>
    <t>EH583A</t>
  </si>
  <si>
    <t>Shield Edges XL Orange</t>
  </si>
  <si>
    <t>EH583G</t>
  </si>
  <si>
    <t>Shield Edges XL Rouge</t>
  </si>
  <si>
    <t>EH583M</t>
  </si>
  <si>
    <t>Shield Edges XL Vert foncé</t>
  </si>
  <si>
    <t>EH585G</t>
  </si>
  <si>
    <t>Drop Sloper XXL 1 Rouge</t>
  </si>
  <si>
    <t>EH585H</t>
  </si>
  <si>
    <t>Drop Sloper XXL 1 Rose</t>
  </si>
  <si>
    <t>EH585I</t>
  </si>
  <si>
    <t>Drop Sloper XXL 1 Violet</t>
  </si>
  <si>
    <t>EH586F</t>
  </si>
  <si>
    <t>Drop Sloper XXL 3 Noir</t>
  </si>
  <si>
    <t>EH586H</t>
  </si>
  <si>
    <t>Drop Sloper XXL 3 Rose</t>
  </si>
  <si>
    <t>EH587A</t>
  </si>
  <si>
    <t>Drop Sloper XXL 2 Orange</t>
  </si>
  <si>
    <t>EH587M</t>
  </si>
  <si>
    <t>Drop Sloper XXL 2 Vert foncé</t>
  </si>
  <si>
    <t>EH588D</t>
  </si>
  <si>
    <t>Flakes Jugs XL Jaune</t>
  </si>
  <si>
    <t>EH589A</t>
  </si>
  <si>
    <t>Shield Pinches M Orange</t>
  </si>
  <si>
    <t>EH589M</t>
  </si>
  <si>
    <t>Shield Pinches M Vert foncé</t>
  </si>
  <si>
    <t>EH590A</t>
  </si>
  <si>
    <t>Bowl Jug XXL 1 Orange</t>
  </si>
  <si>
    <t>EH590L</t>
  </si>
  <si>
    <t>Bowl Jug XXL 1 Vert fluo</t>
  </si>
  <si>
    <t>EH591I</t>
  </si>
  <si>
    <t>Bowl Jug XXL 2 Violet</t>
  </si>
  <si>
    <t>EH592I</t>
  </si>
  <si>
    <t>Drop Slopers L Violet</t>
  </si>
  <si>
    <t>EH592J</t>
  </si>
  <si>
    <t>Drop Slopers L Bleu</t>
  </si>
  <si>
    <t>EH593I</t>
  </si>
  <si>
    <t>Bowl Jug XXL 3 Violet</t>
  </si>
  <si>
    <t>EH593L</t>
  </si>
  <si>
    <t>Bowl Jug XXL 3 Vert fluo</t>
  </si>
  <si>
    <t>EH600A</t>
  </si>
  <si>
    <t>Shauna's Pinches XL Orange</t>
  </si>
  <si>
    <t>EH601A</t>
  </si>
  <si>
    <t>Shauna's Rails L Orange</t>
  </si>
  <si>
    <t>EH603A</t>
  </si>
  <si>
    <t>Shauna's Rails XXL Orange</t>
  </si>
  <si>
    <t>EH604D</t>
  </si>
  <si>
    <t>Shauna's Edges L Jaune</t>
  </si>
  <si>
    <t>EH604F</t>
  </si>
  <si>
    <t>Shauna's Edges L Noir</t>
  </si>
  <si>
    <t>EH610A</t>
  </si>
  <si>
    <t>Smileys Orange</t>
  </si>
  <si>
    <t>EH611L</t>
  </si>
  <si>
    <t>Joysticks Vert fluo</t>
  </si>
  <si>
    <t>EH612A</t>
  </si>
  <si>
    <t>Shauna's Edges L 2 Orange</t>
  </si>
  <si>
    <t>EH612D</t>
  </si>
  <si>
    <t>Shauna's Edges L 2 Jaune</t>
  </si>
  <si>
    <t>EH616J</t>
  </si>
  <si>
    <t>Shauna's Triangles XL Bleu</t>
  </si>
  <si>
    <t>EH616L</t>
  </si>
  <si>
    <t>Shauna's Triangles XL Vert fluo</t>
  </si>
  <si>
    <t>EH617A</t>
  </si>
  <si>
    <t>Shauna's Triangles L  Orange</t>
  </si>
  <si>
    <t>EH617G</t>
  </si>
  <si>
    <t>Shauna's Triangles L  Rouge</t>
  </si>
  <si>
    <t>EH619A</t>
  </si>
  <si>
    <t>Shauna's Pinches L Orange</t>
  </si>
  <si>
    <t>EH621G</t>
  </si>
  <si>
    <t>Shauna's Slopers XL 2 Rouge</t>
  </si>
  <si>
    <t>EH622G</t>
  </si>
  <si>
    <t>Shauna's Jugs L Rouge</t>
  </si>
  <si>
    <t>EH622J</t>
  </si>
  <si>
    <t>Shauna's Jugs L Bleu</t>
  </si>
  <si>
    <t>EH623F</t>
  </si>
  <si>
    <t>Shauna's Jugs XL Noir</t>
  </si>
  <si>
    <t>EH624J</t>
  </si>
  <si>
    <t>Shauna's Slopers L Bleu</t>
  </si>
  <si>
    <t>EH625D</t>
  </si>
  <si>
    <t>Shauna's Slopers XL 3 Jaune</t>
  </si>
  <si>
    <t>EH625J</t>
  </si>
  <si>
    <t>Shauna's Slopers XL 3 Bleu</t>
  </si>
  <si>
    <t>EH627H</t>
  </si>
  <si>
    <t>Shauna's Edges S Rose</t>
  </si>
  <si>
    <t>EH629G</t>
  </si>
  <si>
    <t>Shauna's Pinches XXL Rouge</t>
  </si>
  <si>
    <t>EH630D</t>
  </si>
  <si>
    <t>Shauna's Giga Sloper 1 Jaune</t>
  </si>
  <si>
    <t>EH630J</t>
  </si>
  <si>
    <t>Shauna's Giga Sloper 1 Bleu</t>
  </si>
  <si>
    <t>EH631D</t>
  </si>
  <si>
    <t>Shauna's Giga Sloper  2 Jaune</t>
  </si>
  <si>
    <t>EH631J</t>
  </si>
  <si>
    <t>Shauna's Giga Sloper  2 Bleu</t>
  </si>
  <si>
    <t>EH635I</t>
  </si>
  <si>
    <t>Shauna's Sloper XXL Violet</t>
  </si>
  <si>
    <t>EH637J</t>
  </si>
  <si>
    <t>Atami XS Bleu</t>
  </si>
  <si>
    <t>EH638D</t>
  </si>
  <si>
    <t>Atami S Jaune</t>
  </si>
  <si>
    <t>EH639G</t>
  </si>
  <si>
    <t>Atami M Rouge</t>
  </si>
  <si>
    <t>EH639M</t>
  </si>
  <si>
    <t>Atami M Vert foncé</t>
  </si>
  <si>
    <t>EH640D</t>
  </si>
  <si>
    <t>Atami L Jaune</t>
  </si>
  <si>
    <t>EH640G</t>
  </si>
  <si>
    <t>Atami L Rouge</t>
  </si>
  <si>
    <t>EH640J</t>
  </si>
  <si>
    <t>Atami L Bleu</t>
  </si>
  <si>
    <t>EH640M</t>
  </si>
  <si>
    <t>Atami L Vert foncé</t>
  </si>
  <si>
    <t>EH641F</t>
  </si>
  <si>
    <t>Atami XL 1 Noir</t>
  </si>
  <si>
    <t>EH641I</t>
  </si>
  <si>
    <t>Atami XL 1 Violet</t>
  </si>
  <si>
    <t>EH641J</t>
  </si>
  <si>
    <t>Atami XL 1 Bleu</t>
  </si>
  <si>
    <t>EH642F</t>
  </si>
  <si>
    <t>Atami XL 2 Noir</t>
  </si>
  <si>
    <t>EH642G</t>
  </si>
  <si>
    <t>Atami XL 2 Rouge</t>
  </si>
  <si>
    <t>EH642I</t>
  </si>
  <si>
    <t>Atami XL 2 Violet</t>
  </si>
  <si>
    <t>EH643G</t>
  </si>
  <si>
    <t>Atami XXL 1 Rouge</t>
  </si>
  <si>
    <t>EH644D</t>
  </si>
  <si>
    <t>Atami XXL 2 Jaune</t>
  </si>
  <si>
    <t>EH644F</t>
  </si>
  <si>
    <t>Atami XXL 2 Noir</t>
  </si>
  <si>
    <t>EH644I</t>
  </si>
  <si>
    <t>Atami XXL 2 Violet</t>
  </si>
  <si>
    <t>EH645A</t>
  </si>
  <si>
    <t>Giga Atami Orange</t>
  </si>
  <si>
    <t>EH645D</t>
  </si>
  <si>
    <t>Giga Atami Jaune</t>
  </si>
  <si>
    <t>EH645I</t>
  </si>
  <si>
    <t>Giga Atami Violet</t>
  </si>
  <si>
    <t>EH646J</t>
  </si>
  <si>
    <t>Simon Triangles XL Bleu</t>
  </si>
  <si>
    <t>EH646L</t>
  </si>
  <si>
    <t>Simon Triangles XL Vert fluo</t>
  </si>
  <si>
    <t>EH647A</t>
  </si>
  <si>
    <t>Simon Jugs XL 1 Orange</t>
  </si>
  <si>
    <t>EH648F</t>
  </si>
  <si>
    <t>Simon Jugs XL 2 Noir</t>
  </si>
  <si>
    <t>EH648I</t>
  </si>
  <si>
    <t>Simon Jugs XL 2 Violet</t>
  </si>
  <si>
    <t>EH648J</t>
  </si>
  <si>
    <t>Simon Jugs XL 2 Bleu</t>
  </si>
  <si>
    <t>EH649M</t>
  </si>
  <si>
    <t>Simon Jugs L Vert foncé</t>
  </si>
  <si>
    <t>EH650M</t>
  </si>
  <si>
    <t>Simon Jugs M Vert foncé</t>
  </si>
  <si>
    <t>EH651D</t>
  </si>
  <si>
    <t>Simon Edges S Jaune</t>
  </si>
  <si>
    <t>EH652A</t>
  </si>
  <si>
    <t>Simon Edges M Orange</t>
  </si>
  <si>
    <t>EH653J</t>
  </si>
  <si>
    <t>Simon Feet S Bleu</t>
  </si>
  <si>
    <t>EH654D</t>
  </si>
  <si>
    <t>Drop Sloper XXL 4 Jaune</t>
  </si>
  <si>
    <t>EH657A</t>
  </si>
  <si>
    <t>Cuboïd 
Orange</t>
  </si>
  <si>
    <t>EH657B</t>
  </si>
  <si>
    <t>Cuboïd Gris</t>
  </si>
  <si>
    <t>EH657D</t>
  </si>
  <si>
    <t>Cuboïd Jaune</t>
  </si>
  <si>
    <t>EH657F</t>
  </si>
  <si>
    <t>Cuboïd Noir</t>
  </si>
  <si>
    <t>EH657G</t>
  </si>
  <si>
    <t>Cuboïd Rouge</t>
  </si>
  <si>
    <t>EH657H</t>
  </si>
  <si>
    <t>Cuboïd Rose Fluo</t>
  </si>
  <si>
    <t>EH657I</t>
  </si>
  <si>
    <t>Cuboïd Violet</t>
  </si>
  <si>
    <t>EH657J</t>
  </si>
  <si>
    <t>Cuboïd Bleu</t>
  </si>
  <si>
    <t>EH657L</t>
  </si>
  <si>
    <t>Cuboïd Vert Fluo</t>
  </si>
  <si>
    <t>EH657M</t>
  </si>
  <si>
    <t>Cuboïd Vert Foncé</t>
  </si>
  <si>
    <t>EH662A</t>
  </si>
  <si>
    <t>Vulkan Orange</t>
  </si>
  <si>
    <t>EH662F</t>
  </si>
  <si>
    <t>Vulkan Noir</t>
  </si>
  <si>
    <t>EH663A</t>
  </si>
  <si>
    <t>Vulkan L Orange</t>
  </si>
  <si>
    <t>EH663F</t>
  </si>
  <si>
    <t>Vulkan L Noir</t>
  </si>
  <si>
    <t>EH664F</t>
  </si>
  <si>
    <t>Vulkan XL Noir</t>
  </si>
  <si>
    <t>EH666B</t>
  </si>
  <si>
    <t>Drained Pinches M Gris</t>
  </si>
  <si>
    <t>EH666D</t>
  </si>
  <si>
    <t>Drained Pinches M Jaune</t>
  </si>
  <si>
    <t>EH666F</t>
  </si>
  <si>
    <t>Drained Pinches M Noir</t>
  </si>
  <si>
    <t>EH666G</t>
  </si>
  <si>
    <t>Drained Pinches M Rouge</t>
  </si>
  <si>
    <t>EH666H</t>
  </si>
  <si>
    <t>Drained Pinches M Rose Fluo</t>
  </si>
  <si>
    <t>EH666I</t>
  </si>
  <si>
    <t>Drained Pinches M Violet</t>
  </si>
  <si>
    <t>EH666J</t>
  </si>
  <si>
    <t>Drained Pinches M Bleu</t>
  </si>
  <si>
    <t>EH666L</t>
  </si>
  <si>
    <t>Drained Pinches M Vert Fluo</t>
  </si>
  <si>
    <t>EH666M</t>
  </si>
  <si>
    <t>Drained Pinches M Vert Foncé</t>
  </si>
  <si>
    <t>EH667M</t>
  </si>
  <si>
    <t>Flakes Jugs M 1 Vert Foncé</t>
  </si>
  <si>
    <t>EH670A</t>
  </si>
  <si>
    <t>Round Edges M Orange</t>
  </si>
  <si>
    <t>EH670D</t>
  </si>
  <si>
    <t>Round Edges M Jaune</t>
  </si>
  <si>
    <t>EHN001J</t>
  </si>
  <si>
    <t>Pedagogs Bleu</t>
  </si>
  <si>
    <t>EHN001L</t>
  </si>
  <si>
    <t>Pedagogs Vert fluo</t>
  </si>
  <si>
    <t>EHN002D</t>
  </si>
  <si>
    <t>Didactics  Jaune</t>
  </si>
  <si>
    <t>EHN002J</t>
  </si>
  <si>
    <t>Didactics  Bleu</t>
  </si>
  <si>
    <t>EHN002L</t>
  </si>
  <si>
    <t>Didactics  Vert fluo</t>
  </si>
  <si>
    <t>EMS033D</t>
  </si>
  <si>
    <t>Wok S jaune</t>
  </si>
  <si>
    <t>EMS033G</t>
  </si>
  <si>
    <t>Wok S Rouge</t>
  </si>
  <si>
    <t>EMS062D</t>
  </si>
  <si>
    <t>Bubble Jaune</t>
  </si>
  <si>
    <t>EMS070T</t>
  </si>
  <si>
    <t>Imothep Turquoise</t>
  </si>
  <si>
    <t>EMS088B</t>
  </si>
  <si>
    <t>Gizeh Gris</t>
  </si>
  <si>
    <t>EMS088G</t>
  </si>
  <si>
    <t>Gizeh Rouge</t>
  </si>
  <si>
    <t>EMS090F</t>
  </si>
  <si>
    <t>Ufo 1 Noir</t>
  </si>
  <si>
    <t>EMS090G</t>
  </si>
  <si>
    <t>Ufo 1 Rouge</t>
  </si>
  <si>
    <t>EMS091I</t>
  </si>
  <si>
    <t>Orb 1 Violet</t>
  </si>
  <si>
    <t>EMS091M</t>
  </si>
  <si>
    <t>Orb 1 Vert Foncé</t>
  </si>
  <si>
    <t>EMS093J</t>
  </si>
  <si>
    <t>Orb 3 Bleu</t>
  </si>
  <si>
    <t>EMS098M</t>
  </si>
  <si>
    <t>Eggcup S 3 Vert Foncé</t>
  </si>
  <si>
    <t>EMS101D</t>
  </si>
  <si>
    <t>Dish S 1 Jaune</t>
  </si>
  <si>
    <t>EMS101F</t>
  </si>
  <si>
    <t>Dish S 1 Noir</t>
  </si>
  <si>
    <t>EMS104G</t>
  </si>
  <si>
    <t>Dish M 2 Rouge</t>
  </si>
  <si>
    <t>EMS105G</t>
  </si>
  <si>
    <t>Dish M 3 Rouge</t>
  </si>
  <si>
    <t>EMS105J</t>
  </si>
  <si>
    <t>Dish M 3 Bleu</t>
  </si>
  <si>
    <t>EMS108F</t>
  </si>
  <si>
    <t>Bucket L Noir</t>
  </si>
  <si>
    <t>EMS108M</t>
  </si>
  <si>
    <t>Bucket L Vert Foncé</t>
  </si>
  <si>
    <t>EMS113J</t>
  </si>
  <si>
    <t>Taijitu L Bleu</t>
  </si>
  <si>
    <t>EMS114F</t>
  </si>
  <si>
    <t>EggCup S 4 Noir</t>
  </si>
  <si>
    <t>EMS114I</t>
  </si>
  <si>
    <t>EggCup S 4 Violet</t>
  </si>
  <si>
    <t>EMS115G</t>
  </si>
  <si>
    <t>EggCup S 5 Rouge</t>
  </si>
  <si>
    <t>EH066D</t>
  </si>
  <si>
    <t>Alphabet Jaune</t>
  </si>
  <si>
    <t>EH066J</t>
  </si>
  <si>
    <t>Alphabet Bleu</t>
  </si>
  <si>
    <t>EH067F</t>
  </si>
  <si>
    <t>Numbers Noir</t>
  </si>
  <si>
    <t>EH067G</t>
  </si>
  <si>
    <t>Numbers Rouge</t>
  </si>
  <si>
    <t>EH074L</t>
  </si>
  <si>
    <t>Kids Vert fluo</t>
  </si>
  <si>
    <t>EH129B</t>
  </si>
  <si>
    <t>Climb-it Gris</t>
  </si>
  <si>
    <t>EH129D</t>
  </si>
  <si>
    <t>Climb-it Jaune</t>
  </si>
  <si>
    <t>EH129M</t>
  </si>
  <si>
    <t>Climb-it Vert foncé</t>
  </si>
  <si>
    <t>EH134H</t>
  </si>
  <si>
    <t>Tic  Rose</t>
  </si>
  <si>
    <t>EH134I</t>
  </si>
  <si>
    <t>Tic  Violet</t>
  </si>
  <si>
    <t>EH313F</t>
  </si>
  <si>
    <t>Double Jugs L Noir</t>
  </si>
  <si>
    <t>EH313G</t>
  </si>
  <si>
    <t>Double Jugs L Rouge</t>
  </si>
  <si>
    <t>EH313H</t>
  </si>
  <si>
    <t>Double Jugs L Rose</t>
  </si>
  <si>
    <t>EH313L</t>
  </si>
  <si>
    <t>Double Jugs L Vert fluo</t>
  </si>
  <si>
    <t>EH323D</t>
  </si>
  <si>
    <t>Kids 2 Jaune</t>
  </si>
  <si>
    <t>EH323I</t>
  </si>
  <si>
    <t>Kids 2 Violet</t>
  </si>
  <si>
    <t>EH332A</t>
  </si>
  <si>
    <t>Club 50 Orange</t>
  </si>
  <si>
    <t>EH332L</t>
  </si>
  <si>
    <t>Club 50 Vert fluo</t>
  </si>
  <si>
    <t>EH355A</t>
  </si>
  <si>
    <t>Instinct 2 Orange</t>
  </si>
  <si>
    <t>EH355I</t>
  </si>
  <si>
    <t>Instinct 2 Violet</t>
  </si>
  <si>
    <t>EH355J</t>
  </si>
  <si>
    <t>Instinct 2 Bleu</t>
  </si>
  <si>
    <t>EH362F</t>
  </si>
  <si>
    <t>Essential Feet XS Noir</t>
  </si>
  <si>
    <t>EH362H</t>
  </si>
  <si>
    <t>Essential Feet XS Rose</t>
  </si>
  <si>
    <t>EH377H</t>
  </si>
  <si>
    <t>Triangle Edges L  Rose</t>
  </si>
  <si>
    <t>EH385A</t>
  </si>
  <si>
    <t>Flakes Jugs L 2 Orange</t>
  </si>
  <si>
    <t>EH508L</t>
  </si>
  <si>
    <t>Sander's Slopers L Vert fluo</t>
  </si>
  <si>
    <t>EH509G</t>
  </si>
  <si>
    <t>Flakes Jugs M 1 Rouge</t>
  </si>
  <si>
    <t>EH515H</t>
  </si>
  <si>
    <t>Fat Jug XXL Rose</t>
  </si>
  <si>
    <t>EH515L</t>
  </si>
  <si>
    <t>Fat Jug XXL Vert fluo</t>
  </si>
  <si>
    <t>EH515M</t>
  </si>
  <si>
    <t>Fat Jug XXL Vert foncé</t>
  </si>
  <si>
    <t>EH519B</t>
  </si>
  <si>
    <t>Pulse Jugs XL Gris</t>
  </si>
  <si>
    <t>EH519D</t>
  </si>
  <si>
    <t>Pulse Jugs XL Jaune</t>
  </si>
  <si>
    <t>EH519F</t>
  </si>
  <si>
    <t>Pulse Jugs XL Noir</t>
  </si>
  <si>
    <t>EH519I</t>
  </si>
  <si>
    <t>Pulse Jugs XL Violet</t>
  </si>
  <si>
    <t>EH519J</t>
  </si>
  <si>
    <t>Pulse Jugs XL Bleu</t>
  </si>
  <si>
    <t>EH519M</t>
  </si>
  <si>
    <t>Pulse Jugs XL Vert foncé</t>
  </si>
  <si>
    <t>EH520B</t>
  </si>
  <si>
    <t>Pulse Pack Gris</t>
  </si>
  <si>
    <t>EH526F</t>
  </si>
  <si>
    <t>Pulse Feet XS Noir</t>
  </si>
  <si>
    <t>EH526L</t>
  </si>
  <si>
    <t>Pulse Feet XS Vert fluo</t>
  </si>
  <si>
    <t>EH527I</t>
  </si>
  <si>
    <t>Pulse Feet S Violet</t>
  </si>
  <si>
    <t>EH527M</t>
  </si>
  <si>
    <t>Pulse Feet S Vert foncé</t>
  </si>
  <si>
    <t>EH528D</t>
  </si>
  <si>
    <t>Pulse Edges M Jaune</t>
  </si>
  <si>
    <t>EH528H</t>
  </si>
  <si>
    <t>Pulse Edges M Rose</t>
  </si>
  <si>
    <t>EH529B</t>
  </si>
  <si>
    <t>Pulse Jugs M Gris</t>
  </si>
  <si>
    <t>EH531B</t>
  </si>
  <si>
    <t>Pulse Pockets XL Gris</t>
  </si>
  <si>
    <t>EH533L</t>
  </si>
  <si>
    <t>Wave Edges S Vert fluo</t>
  </si>
  <si>
    <t>EH533M</t>
  </si>
  <si>
    <t>Wave Edges S Vert foncé</t>
  </si>
  <si>
    <t>EH535F</t>
  </si>
  <si>
    <t>Triangle Slopers XL Noir</t>
  </si>
  <si>
    <t>EH535J</t>
  </si>
  <si>
    <t>Triangle Slopers XL Bleu</t>
  </si>
  <si>
    <t>EH536A</t>
  </si>
  <si>
    <t>Marc's Slopers XL Orange</t>
  </si>
  <si>
    <t>EH536L</t>
  </si>
  <si>
    <t>Marc's Slopers XL Vert fluo</t>
  </si>
  <si>
    <t>EH536M</t>
  </si>
  <si>
    <t>Marc's Slopers XL Vert foncé</t>
  </si>
  <si>
    <t>EH539A</t>
  </si>
  <si>
    <t>Triangle Sloper XXL Orange</t>
  </si>
  <si>
    <t>EH539F</t>
  </si>
  <si>
    <t>Triangle Sloper XXL Noir</t>
  </si>
  <si>
    <t>EH539L</t>
  </si>
  <si>
    <t>Triangle Sloper XXL Vert fluo</t>
  </si>
  <si>
    <t>Campus Edges Noir</t>
  </si>
  <si>
    <t>EH546D</t>
  </si>
  <si>
    <t>Triangle Feet XS  Jaune</t>
  </si>
  <si>
    <t>EH546I</t>
  </si>
  <si>
    <t>Triangle Feet XS  Violet</t>
  </si>
  <si>
    <t>EH546L</t>
  </si>
  <si>
    <t>Triangle Feet XS  Vert fluo</t>
  </si>
  <si>
    <t>EH547H</t>
  </si>
  <si>
    <t>Eclipse Slopers XXL Rose</t>
  </si>
  <si>
    <t>EH547I</t>
  </si>
  <si>
    <t>Eclipse Slopers XXL Violet</t>
  </si>
  <si>
    <t>EH547L</t>
  </si>
  <si>
    <t>Eclipse Slopers XXL Vert fluo</t>
  </si>
  <si>
    <t>EH549J</t>
  </si>
  <si>
    <t>EH549M</t>
  </si>
  <si>
    <t>Drained Pinches M Vert foncé</t>
  </si>
  <si>
    <t>EH550H</t>
  </si>
  <si>
    <t>Climper Feet XS  Rose</t>
  </si>
  <si>
    <t>EH551L</t>
  </si>
  <si>
    <t>Round Edges M  Vert fluo</t>
  </si>
  <si>
    <t>EH554B</t>
  </si>
  <si>
    <t>Lead Setting 40 Gris</t>
  </si>
  <si>
    <t>EH555F</t>
  </si>
  <si>
    <t>Chill Out 30 Noir</t>
  </si>
  <si>
    <t>EH555H</t>
  </si>
  <si>
    <t>Chill Out 30 Rose</t>
  </si>
  <si>
    <t>EH556D</t>
  </si>
  <si>
    <t>Round Pinches XXL Jaune</t>
  </si>
  <si>
    <t>EH556I</t>
  </si>
  <si>
    <t>Round Pinches XXL Violet</t>
  </si>
  <si>
    <t>EH556L</t>
  </si>
  <si>
    <t>Round Pinches XXL Vert fluo</t>
  </si>
  <si>
    <t>EH557D</t>
  </si>
  <si>
    <t>Chill Out 40 Jaune</t>
  </si>
  <si>
    <t>EH557G</t>
  </si>
  <si>
    <t>Chill Out 40 Rouge</t>
  </si>
  <si>
    <t>EH557I</t>
  </si>
  <si>
    <t>Chill Out 40 Violet</t>
  </si>
  <si>
    <t>EH558A</t>
  </si>
  <si>
    <t>Moon Jugs XXL Orange</t>
  </si>
  <si>
    <t>EH558D</t>
  </si>
  <si>
    <t>Moon Jugs XXL Jaune</t>
  </si>
  <si>
    <t>EH558G</t>
  </si>
  <si>
    <t>Moon Jugs XXL Rouge</t>
  </si>
  <si>
    <t>EH559J</t>
  </si>
  <si>
    <t>Kayak Edges XXL Bleu</t>
  </si>
  <si>
    <t>EH559L</t>
  </si>
  <si>
    <t>Kayak Edges XXL Vert fluo</t>
  </si>
  <si>
    <t>EH559M</t>
  </si>
  <si>
    <t>Kayak Edges XXL Vert foncé</t>
  </si>
  <si>
    <t>EH560A</t>
  </si>
  <si>
    <t xml:space="preserve"> Sharp Edges M Orange</t>
  </si>
  <si>
    <t>EH561G</t>
  </si>
  <si>
    <t>Eclipse Giga Sloper XXL Rouge</t>
  </si>
  <si>
    <t>EH563H</t>
  </si>
  <si>
    <t>Macro Feet XS  Rose</t>
  </si>
  <si>
    <t>EH563J</t>
  </si>
  <si>
    <t>Macro Feet XS  Bleu</t>
  </si>
  <si>
    <t>EH563L</t>
  </si>
  <si>
    <t>Macro Feet XS  Vert fluo</t>
  </si>
  <si>
    <t>EH564I</t>
  </si>
  <si>
    <t>Bubble Pinches L Violet</t>
  </si>
  <si>
    <t>EH566J</t>
  </si>
  <si>
    <t>Drained Edges M Bleu</t>
  </si>
  <si>
    <t>EH567H</t>
  </si>
  <si>
    <t>Drained Edges L Rose</t>
  </si>
  <si>
    <t>EH567L</t>
  </si>
  <si>
    <t>Drained Edges L Vert fluo</t>
  </si>
  <si>
    <t>EH570A</t>
  </si>
  <si>
    <t>Whale Pinch XXL Orange</t>
  </si>
  <si>
    <t>EH570D</t>
  </si>
  <si>
    <t>Whale Pinch XXL Jaune</t>
  </si>
  <si>
    <t>EH570F</t>
  </si>
  <si>
    <t>Whale Pinch XXL Noir</t>
  </si>
  <si>
    <t>EH571J</t>
  </si>
  <si>
    <t>Organic Feet S Bleu</t>
  </si>
  <si>
    <t>EH572F</t>
  </si>
  <si>
    <t>Crater Feet S Noir</t>
  </si>
  <si>
    <t>EH573A</t>
  </si>
  <si>
    <t>Round Feet S Orange</t>
  </si>
  <si>
    <t>EH573D</t>
  </si>
  <si>
    <t>Round Feet S Jaune</t>
  </si>
  <si>
    <t>EH573F</t>
  </si>
  <si>
    <t>Round Feet S Noir</t>
  </si>
  <si>
    <t>EH573M</t>
  </si>
  <si>
    <t>Round Feet S Vert foncé</t>
  </si>
  <si>
    <t>EH574H</t>
  </si>
  <si>
    <t>Pyramid Feet S Rose</t>
  </si>
  <si>
    <t>EH574L</t>
  </si>
  <si>
    <t>Pyramid Feet S Vert fluo</t>
  </si>
  <si>
    <t>EH577I</t>
  </si>
  <si>
    <t>Shield Edges XXL Violet</t>
  </si>
  <si>
    <t>EH579M</t>
  </si>
  <si>
    <t>Wing Edges M Vert foncé</t>
  </si>
  <si>
    <t>EH580M</t>
  </si>
  <si>
    <t>Drop Pinches XL Vert foncé</t>
  </si>
  <si>
    <t>EH582D</t>
  </si>
  <si>
    <t>Shauna's Rails XXL 3  Jaune</t>
  </si>
  <si>
    <t>EH582H</t>
  </si>
  <si>
    <t>Shauna's Rails XXL 3  Rose</t>
  </si>
  <si>
    <t>EH583J</t>
  </si>
  <si>
    <t>Shield Edges XL Bleu</t>
  </si>
  <si>
    <t>EH584H</t>
  </si>
  <si>
    <t>Eclipse Jug XXL Rose</t>
  </si>
  <si>
    <t>EH585A</t>
  </si>
  <si>
    <t>Drop Sloper XXL 1 Orange</t>
  </si>
  <si>
    <t>EH585F</t>
  </si>
  <si>
    <t>Drop Sloper XXL 1 Noir</t>
  </si>
  <si>
    <t>EH586G</t>
  </si>
  <si>
    <t>Drop Sloper XXL 3 Rouge</t>
  </si>
  <si>
    <t>EH587F</t>
  </si>
  <si>
    <t>Drop Sloper XXL 2 Noir</t>
  </si>
  <si>
    <t>EH587I</t>
  </si>
  <si>
    <t>Drop Sloper XXL 2 Violet</t>
  </si>
  <si>
    <t>EH588F</t>
  </si>
  <si>
    <t>Flakes Jugs XL Noir</t>
  </si>
  <si>
    <t>EH588M</t>
  </si>
  <si>
    <t>Flakes Jugs XL Vert foncé</t>
  </si>
  <si>
    <t>EH590M</t>
  </si>
  <si>
    <t>Bowl Jug XXL 1 Vert foncé</t>
  </si>
  <si>
    <t>EH591M</t>
  </si>
  <si>
    <t>Bowl Jug XXL 2 Vert foncé</t>
  </si>
  <si>
    <t>EH593D</t>
  </si>
  <si>
    <t>Bowl Jug XXL 3 Jaune</t>
  </si>
  <si>
    <t>EH593F</t>
  </si>
  <si>
    <t>Bowl Jug XXL 3 Noir</t>
  </si>
  <si>
    <t>EH593G</t>
  </si>
  <si>
    <t>Bowl Jug XXL 3 Rouge</t>
  </si>
  <si>
    <t>EH593H</t>
  </si>
  <si>
    <t>Bowl Jug XXL 3 Rose</t>
  </si>
  <si>
    <t>EH599F</t>
  </si>
  <si>
    <t>Shauna's Edges M Noir</t>
  </si>
  <si>
    <t>EH599M</t>
  </si>
  <si>
    <t>Shauna's Edges M Vert foncé</t>
  </si>
  <si>
    <t>EH600H</t>
  </si>
  <si>
    <t>Shauna's Pinches XL Rose</t>
  </si>
  <si>
    <t>EH600M</t>
  </si>
  <si>
    <t>Shauna's Pinches XL Vert foncé</t>
  </si>
  <si>
    <t>EH601H</t>
  </si>
  <si>
    <t>Shauna's Rails L Rose</t>
  </si>
  <si>
    <t>EH602L</t>
  </si>
  <si>
    <t>Shauna's Rails XL Vert fluo</t>
  </si>
  <si>
    <t>EH603I</t>
  </si>
  <si>
    <t>Shauna's Rails XXL Violet</t>
  </si>
  <si>
    <t>EH605A</t>
  </si>
  <si>
    <t>Shauna's Slopers XL Orange</t>
  </si>
  <si>
    <t>EH605H</t>
  </si>
  <si>
    <t>Shauna's Slopers XL Rose</t>
  </si>
  <si>
    <t>EH606A</t>
  </si>
  <si>
    <t>Shauna's Jugs XXL Orange</t>
  </si>
  <si>
    <t>EH606F</t>
  </si>
  <si>
    <t>Shauna's Jugs XXL Noir</t>
  </si>
  <si>
    <t>EH606H</t>
  </si>
  <si>
    <t>Shauna's Jugs XXL Rose</t>
  </si>
  <si>
    <t>EH607L</t>
  </si>
  <si>
    <t>Kids Easy Vert fluo</t>
  </si>
  <si>
    <t>EH608B</t>
  </si>
  <si>
    <t>Kids Intermediate Gris</t>
  </si>
  <si>
    <t>EH609B</t>
  </si>
  <si>
    <t>Kids Challenge Gris</t>
  </si>
  <si>
    <t>EH610B</t>
  </si>
  <si>
    <t>Smileys Gris</t>
  </si>
  <si>
    <t>EH610J</t>
  </si>
  <si>
    <t>Smileys Bleu</t>
  </si>
  <si>
    <t>EH612I</t>
  </si>
  <si>
    <t>Shauna's Edges L 2 Violet</t>
  </si>
  <si>
    <t>EH612J</t>
  </si>
  <si>
    <t>Shauna's Edges L 2 Bleu</t>
  </si>
  <si>
    <t>EH612L</t>
  </si>
  <si>
    <t>Shauna's Edges L 2 Vert fluo</t>
  </si>
  <si>
    <t>EH613D</t>
  </si>
  <si>
    <t>Shauna's Edges M 2 Jaune</t>
  </si>
  <si>
    <t>EH613G</t>
  </si>
  <si>
    <t>Shauna's Edges M 2 Rouge</t>
  </si>
  <si>
    <t>EH613L</t>
  </si>
  <si>
    <t>Shauna's Edges M 2 Vert fluo</t>
  </si>
  <si>
    <t>EH614F</t>
  </si>
  <si>
    <t>Shauna's Edges L 3 Noir</t>
  </si>
  <si>
    <t>EH614I</t>
  </si>
  <si>
    <t>Shauna's Edges L 3 Violet</t>
  </si>
  <si>
    <t>EH614L</t>
  </si>
  <si>
    <t>Shauna's Edges L 3 Vert fluo</t>
  </si>
  <si>
    <t>EH615I</t>
  </si>
  <si>
    <t>Shauna's Flats XL Violet</t>
  </si>
  <si>
    <t>EH616A</t>
  </si>
  <si>
    <t>Shauna's Triangles XL Orange</t>
  </si>
  <si>
    <t>EH616F</t>
  </si>
  <si>
    <t>Shauna's Triangles XL Noir</t>
  </si>
  <si>
    <t>EH616G</t>
  </si>
  <si>
    <t>Shauna's Triangles XL Rouge</t>
  </si>
  <si>
    <t>EH616M</t>
  </si>
  <si>
    <t>Shauna's Triangles XL Vert foncé</t>
  </si>
  <si>
    <t>EH618D</t>
  </si>
  <si>
    <t>Shauna's Pinches S Jaune</t>
  </si>
  <si>
    <t>EH618H</t>
  </si>
  <si>
    <t>Shauna's Pinches S Rose</t>
  </si>
  <si>
    <t>EH618I</t>
  </si>
  <si>
    <t>Shauna's Pinches S Violet</t>
  </si>
  <si>
    <t>EH618J</t>
  </si>
  <si>
    <t>Shauna's Pinches S Bleu</t>
  </si>
  <si>
    <t>EH619J</t>
  </si>
  <si>
    <t>Shauna's Pinches L Bleu</t>
  </si>
  <si>
    <t>EH620F</t>
  </si>
  <si>
    <t>Shauna's Pinches XL 2 Noir</t>
  </si>
  <si>
    <t>EH620I</t>
  </si>
  <si>
    <t>Shauna's Pinches XL 2 Violet</t>
  </si>
  <si>
    <t>EH621H</t>
  </si>
  <si>
    <t>Shauna's Slopers XL 2 Rose</t>
  </si>
  <si>
    <t>EH621M</t>
  </si>
  <si>
    <t>Shauna's Slopers XL 2 Vert foncé</t>
  </si>
  <si>
    <t>EH623A</t>
  </si>
  <si>
    <t>Shauna's Jugs XL Orange</t>
  </si>
  <si>
    <t>EH623L</t>
  </si>
  <si>
    <t>Shauna's Jugs XL Vert fluo</t>
  </si>
  <si>
    <t>EH624A</t>
  </si>
  <si>
    <t>Shauna's Slopers L Orange</t>
  </si>
  <si>
    <t>EH624H</t>
  </si>
  <si>
    <t>Shauna's Slopers L Rose</t>
  </si>
  <si>
    <t>EH624L</t>
  </si>
  <si>
    <t>Shauna's Slopers L Vert fluo</t>
  </si>
  <si>
    <t>EH625A</t>
  </si>
  <si>
    <t>Shauna's Slopers XL 3 Orange</t>
  </si>
  <si>
    <t>EH625I</t>
  </si>
  <si>
    <t>Shauna's Slopers XL 3 Violet</t>
  </si>
  <si>
    <t>EH625M</t>
  </si>
  <si>
    <t>Shauna's Slopers XL 3 Vert foncé</t>
  </si>
  <si>
    <t>EH626I</t>
  </si>
  <si>
    <t>Shauna's Rails L 2 Violet</t>
  </si>
  <si>
    <t>EH626J</t>
  </si>
  <si>
    <t>Shauna's Rails L 2 Bleu</t>
  </si>
  <si>
    <t>EH629F</t>
  </si>
  <si>
    <t>Shauna's Pinches XXL Noir</t>
  </si>
  <si>
    <t>EH629I</t>
  </si>
  <si>
    <t>Shauna's Pinches XXL Violet</t>
  </si>
  <si>
    <t>EH629J</t>
  </si>
  <si>
    <t>Shauna's Pinches XXL Bleu</t>
  </si>
  <si>
    <t>EH630H</t>
  </si>
  <si>
    <t>Shauna's Giga Sloper 1 Rose</t>
  </si>
  <si>
    <t>EH631A</t>
  </si>
  <si>
    <t>Shauna's Giga Sloper  2 Orange</t>
  </si>
  <si>
    <t>EH631M</t>
  </si>
  <si>
    <t>Shauna's Giga Sloper  2 Vert foncé</t>
  </si>
  <si>
    <t>EH632A</t>
  </si>
  <si>
    <t>Shauna's Rails XXL 2 Orange</t>
  </si>
  <si>
    <t>EH632D</t>
  </si>
  <si>
    <t>Shauna's Rails XXL 2 Jaune</t>
  </si>
  <si>
    <t>EH632H</t>
  </si>
  <si>
    <t>Shauna's Rails XXL 2 Rose</t>
  </si>
  <si>
    <t>EH632I</t>
  </si>
  <si>
    <t>Shauna's Rails XXL 2 Violet</t>
  </si>
  <si>
    <t>EH633D</t>
  </si>
  <si>
    <t>Shauna's Rails XL 2 Jaune</t>
  </si>
  <si>
    <t>EH634H</t>
  </si>
  <si>
    <t>Shauna's Rails M Rose</t>
  </si>
  <si>
    <t>EH634I</t>
  </si>
  <si>
    <t>Shauna's Rails M Violet</t>
  </si>
  <si>
    <t>EH634J</t>
  </si>
  <si>
    <t>Shauna's Rails M Bleu</t>
  </si>
  <si>
    <t>EH635G</t>
  </si>
  <si>
    <t>Shauna's Sloper XXL Rouge</t>
  </si>
  <si>
    <t>EH635H</t>
  </si>
  <si>
    <t>Shauna's Sloper XXL Rose</t>
  </si>
  <si>
    <t>EH635M</t>
  </si>
  <si>
    <t>Shauna's Sloper XXL Vert foncé</t>
  </si>
  <si>
    <t>EH637G</t>
  </si>
  <si>
    <t>Atami XS Rouge</t>
  </si>
  <si>
    <t>EH637H</t>
  </si>
  <si>
    <t>Atami XS Rose</t>
  </si>
  <si>
    <t>EH638M</t>
  </si>
  <si>
    <t>Atami S Vert foncé</t>
  </si>
  <si>
    <t>EH639A</t>
  </si>
  <si>
    <t>Atami M Orange</t>
  </si>
  <si>
    <t>EH639H</t>
  </si>
  <si>
    <t>Atami M Rose</t>
  </si>
  <si>
    <t>EH639I</t>
  </si>
  <si>
    <t>Atami M Violet</t>
  </si>
  <si>
    <t>EH640H</t>
  </si>
  <si>
    <t>Atami L Rose</t>
  </si>
  <si>
    <t>EH640L</t>
  </si>
  <si>
    <t>Atami L Vert fluo</t>
  </si>
  <si>
    <t>EH641G</t>
  </si>
  <si>
    <t>Atami XL 1 Rouge</t>
  </si>
  <si>
    <t>EH642J</t>
  </si>
  <si>
    <t>Atami XL 2 Bleu</t>
  </si>
  <si>
    <t>EH642L</t>
  </si>
  <si>
    <t>Atami XL 2 Vert fluo</t>
  </si>
  <si>
    <t>EH643F</t>
  </si>
  <si>
    <t>Atami XXL 1 Noir</t>
  </si>
  <si>
    <t>EH643J</t>
  </si>
  <si>
    <t>Atami XXL 1 Bleu</t>
  </si>
  <si>
    <t>EH643M</t>
  </si>
  <si>
    <t>Atami XXL 1 Vert foncé</t>
  </si>
  <si>
    <t>EH644M</t>
  </si>
  <si>
    <t>Atami XXL 2 Vert foncé</t>
  </si>
  <si>
    <t>EH646D</t>
  </si>
  <si>
    <t>Simon Triangles XL Jaune</t>
  </si>
  <si>
    <t>EH647L</t>
  </si>
  <si>
    <t>Simon Jugs XL 1 Vert fluo</t>
  </si>
  <si>
    <t>EH647M</t>
  </si>
  <si>
    <t>Simon Jugs XL 1 Vert foncé</t>
  </si>
  <si>
    <t>EH648L</t>
  </si>
  <si>
    <t>Simon Jugs XL 2 Vert fluo</t>
  </si>
  <si>
    <t>EH649D</t>
  </si>
  <si>
    <t>Simon Jugs L Jaune</t>
  </si>
  <si>
    <t>EH649J</t>
  </si>
  <si>
    <t>Simon Jugs L Bleu</t>
  </si>
  <si>
    <t>EH650G</t>
  </si>
  <si>
    <t>Simon Jugs M Rouge</t>
  </si>
  <si>
    <t>EH651F</t>
  </si>
  <si>
    <t>Simon Edges S Noir</t>
  </si>
  <si>
    <t>EH651J</t>
  </si>
  <si>
    <t>Simon Edges S Bleu</t>
  </si>
  <si>
    <t>EH652D</t>
  </si>
  <si>
    <t>Simon Edges M Jaune</t>
  </si>
  <si>
    <t>EH652J</t>
  </si>
  <si>
    <t>Simon Edges M Bleu</t>
  </si>
  <si>
    <t>EH652M</t>
  </si>
  <si>
    <t>Simon Edges M Vert foncé</t>
  </si>
  <si>
    <t>EH653G</t>
  </si>
  <si>
    <t>Simon Feet S Rouge</t>
  </si>
  <si>
    <t>EH653L</t>
  </si>
  <si>
    <t>Simon Feet S Vert fluo</t>
  </si>
  <si>
    <t>EH653M</t>
  </si>
  <si>
    <t>Simon Feet S Vert foncé</t>
  </si>
  <si>
    <t>EH654A</t>
  </si>
  <si>
    <t>Drop Sloper XXL 4 Orange</t>
  </si>
  <si>
    <t>EH654F</t>
  </si>
  <si>
    <t>Drop Sloper XXL 4 Noir</t>
  </si>
  <si>
    <t>EH654I</t>
  </si>
  <si>
    <t>Drop Sloper XXL 4 Violet</t>
  </si>
  <si>
    <t>EH654M</t>
  </si>
  <si>
    <t>Drop Sloper XXL 4 Vert foncé</t>
  </si>
  <si>
    <t>EH666A</t>
  </si>
  <si>
    <t>Drained Pinches M Orange</t>
  </si>
  <si>
    <t>EH670F</t>
  </si>
  <si>
    <t>Round Edges M Noir</t>
  </si>
  <si>
    <t>EH670G</t>
  </si>
  <si>
    <t>Round Edges M Rouge</t>
  </si>
  <si>
    <t>EH670H</t>
  </si>
  <si>
    <t>Round Edges M Rose Fluo</t>
  </si>
  <si>
    <t>EH670J</t>
  </si>
  <si>
    <t>Round Edges M Bleu</t>
  </si>
  <si>
    <t>EH670L</t>
  </si>
  <si>
    <t>Round Edges M Vert Fluo</t>
  </si>
  <si>
    <t>EH670M</t>
  </si>
  <si>
    <t>Round Edges M Vert Foncé</t>
  </si>
  <si>
    <t>EHN001I</t>
  </si>
  <si>
    <t>Pedagogs Violet</t>
  </si>
  <si>
    <t>EHN002B</t>
  </si>
  <si>
    <t>Didactics  Gris</t>
  </si>
  <si>
    <t>EHN002I</t>
  </si>
  <si>
    <t>Didactics  Violet</t>
  </si>
  <si>
    <t>EMS062G</t>
  </si>
  <si>
    <t>Bubble Rouge</t>
  </si>
  <si>
    <t>EMS062J</t>
  </si>
  <si>
    <t>Bubble Bleu</t>
  </si>
  <si>
    <t>EMS068T</t>
  </si>
  <si>
    <t>Horus Turquoise</t>
  </si>
  <si>
    <t>EMS069J</t>
  </si>
  <si>
    <t>Osiris Bleu</t>
  </si>
  <si>
    <t>EMS080B</t>
  </si>
  <si>
    <t>Sobek Gris</t>
  </si>
  <si>
    <t>EMS080H</t>
  </si>
  <si>
    <t>Sobek Rose</t>
  </si>
  <si>
    <t>EMS086V</t>
  </si>
  <si>
    <t>Seth Citron vert</t>
  </si>
  <si>
    <t>EMS088J</t>
  </si>
  <si>
    <t>Gizeh Bleu</t>
  </si>
  <si>
    <t>EMS091D</t>
  </si>
  <si>
    <t>Orb 1 Jaune</t>
  </si>
  <si>
    <t>EMS091G</t>
  </si>
  <si>
    <t>Orb 1 Rouge</t>
  </si>
  <si>
    <t>EMS092G</t>
  </si>
  <si>
    <t>Orb 2 Rouge</t>
  </si>
  <si>
    <t>EMS092M</t>
  </si>
  <si>
    <t>Orb 2 Vert Foncé</t>
  </si>
  <si>
    <t>EMS094M</t>
  </si>
  <si>
    <t>Orb 4 Vert Foncé</t>
  </si>
  <si>
    <t>EMS095G</t>
  </si>
  <si>
    <t>Ufo 2 Rouge</t>
  </si>
  <si>
    <t>EMS095I</t>
  </si>
  <si>
    <t>Ufo 2 Violet</t>
  </si>
  <si>
    <t>EMS095J</t>
  </si>
  <si>
    <t>Ufo 2 Bleu</t>
  </si>
  <si>
    <t>EMS097I</t>
  </si>
  <si>
    <t>Eggcup S 2 Violet</t>
  </si>
  <si>
    <t>EMS098D</t>
  </si>
  <si>
    <t>Eggcup S 3 Jaune</t>
  </si>
  <si>
    <t>EMS098I</t>
  </si>
  <si>
    <t>Eggcup S 3 Violet</t>
  </si>
  <si>
    <t>EMS098J</t>
  </si>
  <si>
    <t>Eggcup S 3 Bleu</t>
  </si>
  <si>
    <t>EMS099D</t>
  </si>
  <si>
    <t>Eggcup M 1 Jaune</t>
  </si>
  <si>
    <t>EMS099F</t>
  </si>
  <si>
    <t>Eggcup M 1 Noir</t>
  </si>
  <si>
    <t>EMS099I</t>
  </si>
  <si>
    <t>Eggcup M 1 Violet</t>
  </si>
  <si>
    <t>EMS099J</t>
  </si>
  <si>
    <t>Eggcup M 1 Bleu</t>
  </si>
  <si>
    <t>EMS099M</t>
  </si>
  <si>
    <t>Eggcup M 1 Vert Foncé</t>
  </si>
  <si>
    <t>EMS100D</t>
  </si>
  <si>
    <t>Eggcup M 2 Jaune</t>
  </si>
  <si>
    <t>EMS100I</t>
  </si>
  <si>
    <t>Eggcup M 2 Violet</t>
  </si>
  <si>
    <t>EMS101I</t>
  </si>
  <si>
    <t>Dish S 1 Violet</t>
  </si>
  <si>
    <t>EMS102D</t>
  </si>
  <si>
    <t>Dish S 2 Jaune</t>
  </si>
  <si>
    <t>EMS102I</t>
  </si>
  <si>
    <t>Dish S 2 Violet</t>
  </si>
  <si>
    <t>EMS102J</t>
  </si>
  <si>
    <t>Dish S 2 Bleu</t>
  </si>
  <si>
    <t>EMS103G</t>
  </si>
  <si>
    <t>Dish M 1 Rouge</t>
  </si>
  <si>
    <t>EMS103J</t>
  </si>
  <si>
    <t>Dish M 1 Bleu</t>
  </si>
  <si>
    <t>EMS104D</t>
  </si>
  <si>
    <t>Dish M 2 Jaune</t>
  </si>
  <si>
    <t>EMS104J</t>
  </si>
  <si>
    <t>Dish M 2 Bleu</t>
  </si>
  <si>
    <t>EMS105D</t>
  </si>
  <si>
    <t>Dish M 3 Jaune</t>
  </si>
  <si>
    <t>EMS106J</t>
  </si>
  <si>
    <t>Bucket M 1 Bleu</t>
  </si>
  <si>
    <t>EMS107J</t>
  </si>
  <si>
    <t>Bucket M 2 Bleu</t>
  </si>
  <si>
    <t>EMS108D</t>
  </si>
  <si>
    <t>Bucket L Jaune</t>
  </si>
  <si>
    <t>EMS109J</t>
  </si>
  <si>
    <t>Bucket XL Bleu</t>
  </si>
  <si>
    <t>EMS109M</t>
  </si>
  <si>
    <t>Bucket XL Vert Foncé</t>
  </si>
  <si>
    <t>EMS110D</t>
  </si>
  <si>
    <t>Bucket XXL Jaune</t>
  </si>
  <si>
    <t>EMS111B</t>
  </si>
  <si>
    <t>Taijitu S Gris</t>
  </si>
  <si>
    <t>EMS111D</t>
  </si>
  <si>
    <t>Taijitu S Jaune</t>
  </si>
  <si>
    <t>EMS111J</t>
  </si>
  <si>
    <t>Taijitu S Bleu</t>
  </si>
  <si>
    <t>EMS112D</t>
  </si>
  <si>
    <t>Taijitu M Jaune</t>
  </si>
  <si>
    <t>EMS112F</t>
  </si>
  <si>
    <t>Taijitu M Noir</t>
  </si>
  <si>
    <t>EMS113B</t>
  </si>
  <si>
    <t>Taijitu L Gris</t>
  </si>
  <si>
    <t>EMS113D</t>
  </si>
  <si>
    <t>Taijitu L Jaune</t>
  </si>
  <si>
    <t>EMS113F</t>
  </si>
  <si>
    <t>Taijitu L Noir</t>
  </si>
  <si>
    <t>EMS113I</t>
  </si>
  <si>
    <t>Taijitu L Violet</t>
  </si>
  <si>
    <t>EMS114J</t>
  </si>
  <si>
    <t>EggCup S 4 Bleu</t>
  </si>
  <si>
    <t>EMS115J</t>
  </si>
  <si>
    <t>EggCup S 5 Bleu</t>
  </si>
  <si>
    <t>EMS116B</t>
  </si>
  <si>
    <t>Barchan Smooth Pack Grey</t>
  </si>
  <si>
    <t>EMS116D</t>
  </si>
  <si>
    <t>Barchan Smooth Pack Jaune</t>
  </si>
  <si>
    <t>EMS116J</t>
  </si>
  <si>
    <t>Barchan Smooth Pack Bleu</t>
  </si>
  <si>
    <t>EMS116M</t>
  </si>
  <si>
    <t>Barchan Smooth Pack Vert Foncé</t>
  </si>
  <si>
    <t>EMS117B</t>
  </si>
  <si>
    <t>Barchan Jugs Pack Gris</t>
  </si>
  <si>
    <t>EMS117D</t>
  </si>
  <si>
    <t>Barchan Jugs Pack Jaune</t>
  </si>
  <si>
    <t>EMS117J</t>
  </si>
  <si>
    <t>Barchan Jugs Pack Bleu</t>
  </si>
  <si>
    <t>EMS118B</t>
  </si>
  <si>
    <t>Barchan Slopers Pack Gris</t>
  </si>
  <si>
    <t>EMS118D</t>
  </si>
  <si>
    <t>Barchan Slopers Pack Jaune</t>
  </si>
  <si>
    <t>EMS118J</t>
  </si>
  <si>
    <t>Barchan Slopers Pack Bleu</t>
  </si>
  <si>
    <t>EMS118M</t>
  </si>
  <si>
    <t>Barchan Slopers Pack Vert Foncé</t>
  </si>
  <si>
    <t>EMS119B</t>
  </si>
  <si>
    <t>Barchan 1 Gris</t>
  </si>
  <si>
    <t>EMS119D</t>
  </si>
  <si>
    <t>Barchan 1 Jaune</t>
  </si>
  <si>
    <t>EMS119I</t>
  </si>
  <si>
    <t>Barchan 1 Violet</t>
  </si>
  <si>
    <t>EMS119J</t>
  </si>
  <si>
    <t>Barchan 1 Bleu</t>
  </si>
  <si>
    <t>EMS119M</t>
  </si>
  <si>
    <t>Barchan 1 Vert Foncé</t>
  </si>
  <si>
    <t>EMS120B</t>
  </si>
  <si>
    <t>Barchan 2 Gris</t>
  </si>
  <si>
    <t>EMS120D</t>
  </si>
  <si>
    <t>Barchan 2 Jaune</t>
  </si>
  <si>
    <t>EMS120G</t>
  </si>
  <si>
    <t>Barchan 2 Rouge</t>
  </si>
  <si>
    <t>EMS120I</t>
  </si>
  <si>
    <t>Barchan 2 Violet</t>
  </si>
  <si>
    <t>EMS120J</t>
  </si>
  <si>
    <t>Barchan 2 Bleu</t>
  </si>
  <si>
    <t>EMS120M</t>
  </si>
  <si>
    <t>Barchan 2 Vert Foncé</t>
  </si>
  <si>
    <t>EMS121B</t>
  </si>
  <si>
    <t>Barchan 3 Gris</t>
  </si>
  <si>
    <t>EMS121D</t>
  </si>
  <si>
    <t>Barchan 3 Jaune</t>
  </si>
  <si>
    <t>EMS121I</t>
  </si>
  <si>
    <t>Barchan 3 Violet</t>
  </si>
  <si>
    <t>EMS121J</t>
  </si>
  <si>
    <t>Barchan 3 Bleu</t>
  </si>
  <si>
    <t>EMS121M</t>
  </si>
  <si>
    <t>Barchan 3 Vert Foncé</t>
  </si>
  <si>
    <t>EMS122B</t>
  </si>
  <si>
    <t>Barchan 4 Gris</t>
  </si>
  <si>
    <t>EMS122D</t>
  </si>
  <si>
    <t>Barchan 4 Jaune</t>
  </si>
  <si>
    <t>EMS122I</t>
  </si>
  <si>
    <t>Barchan 4 Violet</t>
  </si>
  <si>
    <t>EMS122J</t>
  </si>
  <si>
    <t>Barchan 4 Bleu</t>
  </si>
  <si>
    <t>EMS122M</t>
  </si>
  <si>
    <t>Barchan 4 Vert Foncé</t>
  </si>
  <si>
    <t>EMS123B</t>
  </si>
  <si>
    <t>Barchan 5 Gris</t>
  </si>
  <si>
    <t>EMS123D</t>
  </si>
  <si>
    <t>Barchan 5 Jaune</t>
  </si>
  <si>
    <t>EMS123I</t>
  </si>
  <si>
    <t>Barchan 5 Violet</t>
  </si>
  <si>
    <t>EMS123M</t>
  </si>
  <si>
    <t>Barchan 5 Vert Foncé</t>
  </si>
  <si>
    <t>EMS124B</t>
  </si>
  <si>
    <t>Barchan 6 Gris</t>
  </si>
  <si>
    <t>EMS124D</t>
  </si>
  <si>
    <t>Barchan 6 Jaune</t>
  </si>
  <si>
    <t>EMS124I</t>
  </si>
  <si>
    <t>Barchan 6 Violet</t>
  </si>
  <si>
    <t>EMS124J</t>
  </si>
  <si>
    <t>Barchan 6 Bleu</t>
  </si>
  <si>
    <t>EMS124M</t>
  </si>
  <si>
    <t>Barchan 6 Vert Foncé</t>
  </si>
  <si>
    <t>EMS125B</t>
  </si>
  <si>
    <t>Barchan 7 Gris</t>
  </si>
  <si>
    <t>EMS125D</t>
  </si>
  <si>
    <t>Barchan 7 Jaune</t>
  </si>
  <si>
    <t>EMS125F</t>
  </si>
  <si>
    <t>Barchan 7 Noir</t>
  </si>
  <si>
    <t>EMS125J</t>
  </si>
  <si>
    <t>Barchan 7 Bleu</t>
  </si>
  <si>
    <t>EMS125M</t>
  </si>
  <si>
    <t>Barchan 7 Vert Foncé</t>
  </si>
  <si>
    <t>EMS126B</t>
  </si>
  <si>
    <t>Barchan 8 Gris</t>
  </si>
  <si>
    <t>EMS126D</t>
  </si>
  <si>
    <t>Barchan 8 Jaune</t>
  </si>
  <si>
    <t>EMS126G</t>
  </si>
  <si>
    <t>Barchan 8 Rouge</t>
  </si>
  <si>
    <t>EMS126I</t>
  </si>
  <si>
    <t>Barchan 8 Violet</t>
  </si>
  <si>
    <t>EMS126J</t>
  </si>
  <si>
    <t>Barchan 8 Bleu</t>
  </si>
  <si>
    <t>EMS126M</t>
  </si>
  <si>
    <t>Barchan 8 Vert Foncé</t>
  </si>
  <si>
    <t>EMS127B</t>
  </si>
  <si>
    <t>Barchan Smooth XL1 Gris</t>
  </si>
  <si>
    <t>EMS127D</t>
  </si>
  <si>
    <t>Barchan Smooth XL1 Jaune</t>
  </si>
  <si>
    <t>EMS127J</t>
  </si>
  <si>
    <t>Barchan Smooth XL1 Bleu</t>
  </si>
  <si>
    <t>EMS127M</t>
  </si>
  <si>
    <t>Barchan Smooth XL1 Vert Foncé</t>
  </si>
  <si>
    <t>EMS128B</t>
  </si>
  <si>
    <t>Barchan Smooth XL2 Gris</t>
  </si>
  <si>
    <t>EMS128D</t>
  </si>
  <si>
    <t>Barchan Smooth XL2 Jaune</t>
  </si>
  <si>
    <t>EMS128J</t>
  </si>
  <si>
    <t>Barchan Smooth XL2 Bleu</t>
  </si>
  <si>
    <t>EMS128M</t>
  </si>
  <si>
    <t>Barchan Smooth XL2 Vert Foncé</t>
  </si>
  <si>
    <t>EMS129B</t>
  </si>
  <si>
    <t>Barchan Jugs XL1 Gris</t>
  </si>
  <si>
    <t>EMS129D</t>
  </si>
  <si>
    <t>Barchan Jugs XL1 Jaune</t>
  </si>
  <si>
    <t>EMS129J</t>
  </si>
  <si>
    <t>Barchan Jugs XL1 Bleu</t>
  </si>
  <si>
    <t>EMS129M</t>
  </si>
  <si>
    <t>Barchan Jugs XL1 Vert Foncé</t>
  </si>
  <si>
    <t>EMS130B</t>
  </si>
  <si>
    <t>Barchan Jugs XL2 Gris</t>
  </si>
  <si>
    <t>EMS130D</t>
  </si>
  <si>
    <t>Barchan Jugs XL2 Jaune</t>
  </si>
  <si>
    <t>EMS130F</t>
  </si>
  <si>
    <t>Barchan Jugs XL2 Noir</t>
  </si>
  <si>
    <t>EMS130J</t>
  </si>
  <si>
    <t>Barchan Jugs XL2 Bleu</t>
  </si>
  <si>
    <t>EMS130M</t>
  </si>
  <si>
    <t>Barchan Jugs XL2 Vert Foncé</t>
  </si>
  <si>
    <t>EH066F</t>
  </si>
  <si>
    <t>Alphabet Noir</t>
  </si>
  <si>
    <t>EH067B</t>
  </si>
  <si>
    <t>Numbers Gris</t>
  </si>
  <si>
    <t>EH067M</t>
  </si>
  <si>
    <t>Numbers Vert foncé</t>
  </si>
  <si>
    <t>EH074M</t>
  </si>
  <si>
    <t>Kids Vert foncé</t>
  </si>
  <si>
    <t>EH129F</t>
  </si>
  <si>
    <t>Climb-it Noir</t>
  </si>
  <si>
    <t>EH129G</t>
  </si>
  <si>
    <t>Climb-it Rouge</t>
  </si>
  <si>
    <t>EH134B</t>
  </si>
  <si>
    <t>Tic  Gris</t>
  </si>
  <si>
    <t>EH134D</t>
  </si>
  <si>
    <t>Tic  Jaune</t>
  </si>
  <si>
    <t>EH134G</t>
  </si>
  <si>
    <t>Tic  Rouge</t>
  </si>
  <si>
    <t>EH136I</t>
  </si>
  <si>
    <t>Toe Violet</t>
  </si>
  <si>
    <t>EH148F</t>
  </si>
  <si>
    <t>Club 3 Noir</t>
  </si>
  <si>
    <t>EH148H</t>
  </si>
  <si>
    <t>Club 3 Rose</t>
  </si>
  <si>
    <t>EH148I</t>
  </si>
  <si>
    <t>Club 3 Violet</t>
  </si>
  <si>
    <t>EH313A</t>
  </si>
  <si>
    <t>Double Jugs L Orange</t>
  </si>
  <si>
    <t>EH323F</t>
  </si>
  <si>
    <t>Kids 2 Noir</t>
  </si>
  <si>
    <t>EH323H</t>
  </si>
  <si>
    <t>Kids 2 Rose</t>
  </si>
  <si>
    <t>EH331B</t>
  </si>
  <si>
    <t>Handle Jugs XL Gris</t>
  </si>
  <si>
    <t>EH331D</t>
  </si>
  <si>
    <t>Handle Jugs XL Jaune</t>
  </si>
  <si>
    <t>EH332B</t>
  </si>
  <si>
    <t>Club 50 Gris</t>
  </si>
  <si>
    <t>EH332D</t>
  </si>
  <si>
    <t>Club 50 Jaune</t>
  </si>
  <si>
    <t>EH332G</t>
  </si>
  <si>
    <t>Club 50 Rouge</t>
  </si>
  <si>
    <t>EH332H</t>
  </si>
  <si>
    <t>Club 50 Rose</t>
  </si>
  <si>
    <t>EH332I</t>
  </si>
  <si>
    <t>Club 50 Violet</t>
  </si>
  <si>
    <t>EH355B</t>
  </si>
  <si>
    <t>Instinct 2 Gris</t>
  </si>
  <si>
    <t>EH355G</t>
  </si>
  <si>
    <t>Instinct 2 Rouge</t>
  </si>
  <si>
    <t>EH355L</t>
  </si>
  <si>
    <t>Instinct 2 Vert fluo</t>
  </si>
  <si>
    <t>EH362B</t>
  </si>
  <si>
    <t>Essential Feet XS Gris</t>
  </si>
  <si>
    <t>EH377A</t>
  </si>
  <si>
    <t>Triangle Edges L  Orange</t>
  </si>
  <si>
    <t>EH377G</t>
  </si>
  <si>
    <t>Triangle Edges L  Rouge</t>
  </si>
  <si>
    <t>EH380L</t>
  </si>
  <si>
    <t>Kineduc Vert fluo</t>
  </si>
  <si>
    <t>EH381B</t>
  </si>
  <si>
    <t>Salathe 3 Gris</t>
  </si>
  <si>
    <t>EH381G</t>
  </si>
  <si>
    <t>Salathe 3 Rouge</t>
  </si>
  <si>
    <t>EH381H</t>
  </si>
  <si>
    <t>Salathe 3 Rose</t>
  </si>
  <si>
    <t>EH384G</t>
  </si>
  <si>
    <t>Flakes Jugs L 1 Rouge</t>
  </si>
  <si>
    <t>EH384H</t>
  </si>
  <si>
    <t>Flakes Jugs L 1 Rose</t>
  </si>
  <si>
    <t>EH385J</t>
  </si>
  <si>
    <t>Flakes Jugs L 2 Bleu</t>
  </si>
  <si>
    <t>EH508A</t>
  </si>
  <si>
    <t>Sander's Slopers L Orange</t>
  </si>
  <si>
    <t>EH508D</t>
  </si>
  <si>
    <t>Sander's Slopers L Jaune</t>
  </si>
  <si>
    <t>EH508J</t>
  </si>
  <si>
    <t>Sander's Slopers L Bleu</t>
  </si>
  <si>
    <t>EH509A</t>
  </si>
  <si>
    <t>Flakes Jugs M 1 Orange</t>
  </si>
  <si>
    <t>EH509F</t>
  </si>
  <si>
    <t>Flakes Jugs M 1 Noir</t>
  </si>
  <si>
    <t>EH510J</t>
  </si>
  <si>
    <t>Flakes Jugs M 2 Bleu</t>
  </si>
  <si>
    <t>EH515I</t>
  </si>
  <si>
    <t>Fat Jug XXL Violet</t>
  </si>
  <si>
    <t>EH515J</t>
  </si>
  <si>
    <t>Fat Jug XXL Bleu</t>
  </si>
  <si>
    <t>EH519A</t>
  </si>
  <si>
    <t>Pulse Jugs XL Orange</t>
  </si>
  <si>
    <t>EH519L</t>
  </si>
  <si>
    <t>Pulse Jugs XL Vert fluo</t>
  </si>
  <si>
    <t>EH520A</t>
  </si>
  <si>
    <t>Pulse Pack Orange</t>
  </si>
  <si>
    <t>EH520L</t>
  </si>
  <si>
    <t>Pulse Pack Vert fluo</t>
  </si>
  <si>
    <t>EH521H</t>
  </si>
  <si>
    <t>Pulse Pinches M Rose</t>
  </si>
  <si>
    <t>EH526M</t>
  </si>
  <si>
    <t>Pulse Feet XS Vert foncé</t>
  </si>
  <si>
    <t>EH527D</t>
  </si>
  <si>
    <t>Pulse Feet S Jaune</t>
  </si>
  <si>
    <t>EH528B</t>
  </si>
  <si>
    <t>Pulse Edges M Gris</t>
  </si>
  <si>
    <t>EH528J</t>
  </si>
  <si>
    <t>Pulse Edges M Bleu</t>
  </si>
  <si>
    <t>EH528M</t>
  </si>
  <si>
    <t>Pulse Edges M Vert foncé</t>
  </si>
  <si>
    <t>EH529A</t>
  </si>
  <si>
    <t>Pulse Jugs M Orange</t>
  </si>
  <si>
    <t>EH531F</t>
  </si>
  <si>
    <t>Pulse Pockets XL Noir</t>
  </si>
  <si>
    <t>EH531G</t>
  </si>
  <si>
    <t>Pulse Pockets XL Rouge</t>
  </si>
  <si>
    <t>EH531H</t>
  </si>
  <si>
    <t>Pulse Pockets XL Rose</t>
  </si>
  <si>
    <t>EH533F</t>
  </si>
  <si>
    <t>Wave Edges S Noir</t>
  </si>
  <si>
    <t>EH533H</t>
  </si>
  <si>
    <t>Wave Edges S Rose</t>
  </si>
  <si>
    <t>EH535A</t>
  </si>
  <si>
    <t>Triangle Slopers XL Orange</t>
  </si>
  <si>
    <t>EH535D</t>
  </si>
  <si>
    <t>Triangle Slopers XL Jaune</t>
  </si>
  <si>
    <t>EH535G</t>
  </si>
  <si>
    <t>Triangle Slopers XL Rouge</t>
  </si>
  <si>
    <t>EH535H</t>
  </si>
  <si>
    <t>Triangle Slopers XL Rose</t>
  </si>
  <si>
    <t>EH535L</t>
  </si>
  <si>
    <t>Triangle Slopers XL Vert fluo</t>
  </si>
  <si>
    <t>EH535M</t>
  </si>
  <si>
    <t>Triangle Slopers XL Vert foncé</t>
  </si>
  <si>
    <t>EH536D</t>
  </si>
  <si>
    <t>Marc's Slopers XL Jaune</t>
  </si>
  <si>
    <t>EH536G</t>
  </si>
  <si>
    <t>Marc's Slopers XL Rouge</t>
  </si>
  <si>
    <t>EH536I</t>
  </si>
  <si>
    <t>Marc's Slopers XL Violet</t>
  </si>
  <si>
    <t>EH536J</t>
  </si>
  <si>
    <t>Marc's Slopers XL Bleu</t>
  </si>
  <si>
    <t>EH538F</t>
  </si>
  <si>
    <t>Absolute Slopers XXL 2 Noir</t>
  </si>
  <si>
    <t>EH539D</t>
  </si>
  <si>
    <t>Triangle Sloper XXL Jaune</t>
  </si>
  <si>
    <t>EH539G</t>
  </si>
  <si>
    <t>Triangle Sloper XXL Rouge</t>
  </si>
  <si>
    <t>EH539H</t>
  </si>
  <si>
    <t>Triangle Sloper XXL Rose</t>
  </si>
  <si>
    <t>EH539I</t>
  </si>
  <si>
    <t>Triangle Sloper XXL Violet</t>
  </si>
  <si>
    <t>Campus Jugs Noir</t>
  </si>
  <si>
    <t>EH546G</t>
  </si>
  <si>
    <t>Triangle Feet XS  Rouge</t>
  </si>
  <si>
    <t>EH546H</t>
  </si>
  <si>
    <t>Triangle Feet XS  Rose</t>
  </si>
  <si>
    <t>EH547G</t>
  </si>
  <si>
    <t>Eclipse Slopers XXL Rouge</t>
  </si>
  <si>
    <t>EH547J</t>
  </si>
  <si>
    <t>Eclipse Slopers XXL Bleu</t>
  </si>
  <si>
    <t>EH550D</t>
  </si>
  <si>
    <t>Climper Feet XS  Jaune</t>
  </si>
  <si>
    <t>EH551F</t>
  </si>
  <si>
    <t>Round Edges M  Noir</t>
  </si>
  <si>
    <t>EH552D</t>
  </si>
  <si>
    <t>Hard Pockets L  Jaune</t>
  </si>
  <si>
    <t>EH552H</t>
  </si>
  <si>
    <t>Hard Pockets L  Rose</t>
  </si>
  <si>
    <t>EH552L</t>
  </si>
  <si>
    <t>Hard Pockets L  Vert fluo</t>
  </si>
  <si>
    <t>EH552M</t>
  </si>
  <si>
    <t>Hard Pockets L  Vert foncé</t>
  </si>
  <si>
    <t>EH554A</t>
  </si>
  <si>
    <t>Lead Setting 40 Orange</t>
  </si>
  <si>
    <t>EH555B</t>
  </si>
  <si>
    <t>Chill Out 30 Gris</t>
  </si>
  <si>
    <t>EH556F</t>
  </si>
  <si>
    <t>Round Pinches XXL Noir</t>
  </si>
  <si>
    <t>EH557H</t>
  </si>
  <si>
    <t>Chill Out 40 Rose</t>
  </si>
  <si>
    <t>EH557J</t>
  </si>
  <si>
    <t>Chill Out 40 Bleu</t>
  </si>
  <si>
    <t>EH558I</t>
  </si>
  <si>
    <t>Moon Jugs XXL Violet</t>
  </si>
  <si>
    <t>EH559A</t>
  </si>
  <si>
    <t>Kayak Edges XXL Orange</t>
  </si>
  <si>
    <t>EH559D</t>
  </si>
  <si>
    <t>Kayak Edges XXL Jaune</t>
  </si>
  <si>
    <t>EH559F</t>
  </si>
  <si>
    <t>Kayak Edges XXL Noir</t>
  </si>
  <si>
    <t>EH559G</t>
  </si>
  <si>
    <t>Kayak Edges XXL Rouge</t>
  </si>
  <si>
    <t>EH560F</t>
  </si>
  <si>
    <t xml:space="preserve"> Sharp Edges M Noir</t>
  </si>
  <si>
    <t>EH560H</t>
  </si>
  <si>
    <t xml:space="preserve"> Sharp Edges M Rose</t>
  </si>
  <si>
    <t>EH560I</t>
  </si>
  <si>
    <t xml:space="preserve"> Sharp Edges M Violet</t>
  </si>
  <si>
    <t>EH560M</t>
  </si>
  <si>
    <t xml:space="preserve"> Sharp Edges M Vert foncé</t>
  </si>
  <si>
    <t>EH561H</t>
  </si>
  <si>
    <t>Eclipse Giga Sloper XXL Rose</t>
  </si>
  <si>
    <t>EH561I</t>
  </si>
  <si>
    <t>Eclipse Giga Sloper XXL Violet</t>
  </si>
  <si>
    <t>EH561L</t>
  </si>
  <si>
    <t>Eclipse Giga Sloper XXL Vert fluo</t>
  </si>
  <si>
    <t>EH561M</t>
  </si>
  <si>
    <t>Eclipse Giga Sloper XXL Vert foncé</t>
  </si>
  <si>
    <t>EH564A</t>
  </si>
  <si>
    <t>Bubble Pinches L Orange</t>
  </si>
  <si>
    <t>EH564D</t>
  </si>
  <si>
    <t>Bubble Pinches L Jaune</t>
  </si>
  <si>
    <t>EH564G</t>
  </si>
  <si>
    <t>Bubble Pinches L Rouge</t>
  </si>
  <si>
    <t>EH564H</t>
  </si>
  <si>
    <t>Bubble Pinches L Rose</t>
  </si>
  <si>
    <t>EH564J</t>
  </si>
  <si>
    <t>Bubble Pinches L Bleu</t>
  </si>
  <si>
    <t>EH564L</t>
  </si>
  <si>
    <t>Bubble Pinches L Vert fluo</t>
  </si>
  <si>
    <t>EH564M</t>
  </si>
  <si>
    <t>Bubble Pinches L Vert foncé</t>
  </si>
  <si>
    <t>EH566D</t>
  </si>
  <si>
    <t>Drained Edges M Jaune</t>
  </si>
  <si>
    <t>EH566F</t>
  </si>
  <si>
    <t>Drained Edges M Noir</t>
  </si>
  <si>
    <t>EH566G</t>
  </si>
  <si>
    <t>Drained Edges M Rouge</t>
  </si>
  <si>
    <t>EH566H</t>
  </si>
  <si>
    <t>Drained Edges M Rose</t>
  </si>
  <si>
    <t>EH566L</t>
  </si>
  <si>
    <t>Drained Edges M Vert fluo</t>
  </si>
  <si>
    <t>EH566M</t>
  </si>
  <si>
    <t>Drained Edges M Vert foncé</t>
  </si>
  <si>
    <t>EH567D</t>
  </si>
  <si>
    <t>Drained Edges L Jaune</t>
  </si>
  <si>
    <t>EH567G</t>
  </si>
  <si>
    <t>Drained Edges L Rouge</t>
  </si>
  <si>
    <t>EH567J</t>
  </si>
  <si>
    <t>Drained Edges L Bleu</t>
  </si>
  <si>
    <t>EH569A</t>
  </si>
  <si>
    <t>Asteroid Pinches XL Orange</t>
  </si>
  <si>
    <t>EH569F</t>
  </si>
  <si>
    <t>Asteroid Pinches XL Noir</t>
  </si>
  <si>
    <t>EH569J</t>
  </si>
  <si>
    <t>Asteroid Pinches XL Bleu</t>
  </si>
  <si>
    <t>EH570G</t>
  </si>
  <si>
    <t>Whale Pinch XXL Rouge</t>
  </si>
  <si>
    <t>EH570H</t>
  </si>
  <si>
    <t>Whale Pinch XXL Rose</t>
  </si>
  <si>
    <t>EH570I</t>
  </si>
  <si>
    <t>Whale Pinch XXL Violet</t>
  </si>
  <si>
    <t>EH570L</t>
  </si>
  <si>
    <t>Whale Pinch XXL Vert fluo</t>
  </si>
  <si>
    <t>EH570M</t>
  </si>
  <si>
    <t>Whale Pinch XXL Vert foncé</t>
  </si>
  <si>
    <t>EH571A</t>
  </si>
  <si>
    <t>Organic Feet S Orange</t>
  </si>
  <si>
    <t>EH571F</t>
  </si>
  <si>
    <t>Organic Feet S Noir</t>
  </si>
  <si>
    <t>EH571G</t>
  </si>
  <si>
    <t>Organic Feet S Rouge</t>
  </si>
  <si>
    <t>EH571H</t>
  </si>
  <si>
    <t>Organic Feet S Rose</t>
  </si>
  <si>
    <t>EH572D</t>
  </si>
  <si>
    <t>Crater Feet S Jaune</t>
  </si>
  <si>
    <t>EH572G</t>
  </si>
  <si>
    <t>Crater Feet S Rouge</t>
  </si>
  <si>
    <t>EH572H</t>
  </si>
  <si>
    <t>Crater Feet S Rose</t>
  </si>
  <si>
    <t>EH573G</t>
  </si>
  <si>
    <t>Round Feet S Rouge</t>
  </si>
  <si>
    <t>EH573I</t>
  </si>
  <si>
    <t>Round Feet S Violet</t>
  </si>
  <si>
    <t>EH573L</t>
  </si>
  <si>
    <t>Round Feet S Vert fluo</t>
  </si>
  <si>
    <t>EH574D</t>
  </si>
  <si>
    <t>Pyramid Feet S Jaune</t>
  </si>
  <si>
    <t>EH574G</t>
  </si>
  <si>
    <t>Pyramid Feet S Rouge</t>
  </si>
  <si>
    <t>EH574J</t>
  </si>
  <si>
    <t>Pyramid Feet S Bleu</t>
  </si>
  <si>
    <t>EH576F</t>
  </si>
  <si>
    <t>Blob Pinches XL Noir</t>
  </si>
  <si>
    <t>EH576H</t>
  </si>
  <si>
    <t>Blob Pinches XL Rose</t>
  </si>
  <si>
    <t>EH576M</t>
  </si>
  <si>
    <t>Blob Pinches XL Vert foncé</t>
  </si>
  <si>
    <t>EH577F</t>
  </si>
  <si>
    <t>Shield Edges XXL Noir</t>
  </si>
  <si>
    <t>EH577G</t>
  </si>
  <si>
    <t>Shield Edges XXL Rouge</t>
  </si>
  <si>
    <t>EH577H</t>
  </si>
  <si>
    <t>Shield Edges XXL Rose</t>
  </si>
  <si>
    <t>EH581H</t>
  </si>
  <si>
    <t>Drop Pinches L Rose</t>
  </si>
  <si>
    <t>EH582F</t>
  </si>
  <si>
    <t>Shauna's Rails XXL 3  Noir</t>
  </si>
  <si>
    <t>EH582M</t>
  </si>
  <si>
    <t>Shauna's Rails XXL 3  Vert foncé</t>
  </si>
  <si>
    <t>EH583F</t>
  </si>
  <si>
    <t>Shield Edges XL Noir</t>
  </si>
  <si>
    <t>EH584M</t>
  </si>
  <si>
    <t>Eclipse Jug XXL Vert foncé</t>
  </si>
  <si>
    <t>EH586M</t>
  </si>
  <si>
    <t>Drop Sloper XXL 3 Vert foncé</t>
  </si>
  <si>
    <t>EH589F</t>
  </si>
  <si>
    <t>Shield Pinches M Noir</t>
  </si>
  <si>
    <t>EH592A</t>
  </si>
  <si>
    <t>Drop Slopers L Orange</t>
  </si>
  <si>
    <t>EH592F</t>
  </si>
  <si>
    <t>Drop Slopers L Noir</t>
  </si>
  <si>
    <t>EH592H</t>
  </si>
  <si>
    <t>Drop Slopers L Rose</t>
  </si>
  <si>
    <t>EH592M</t>
  </si>
  <si>
    <t>Drop Slopers L Vert foncé</t>
  </si>
  <si>
    <t>EH593M</t>
  </si>
  <si>
    <t>Bowl Jug XXL 3 Vert foncé</t>
  </si>
  <si>
    <t>EH599A</t>
  </si>
  <si>
    <t>Shauna's Edges M Orange</t>
  </si>
  <si>
    <t>EH599H</t>
  </si>
  <si>
    <t>Shauna's Edges M Rose</t>
  </si>
  <si>
    <t>EH601F</t>
  </si>
  <si>
    <t>Shauna's Rails L Noir</t>
  </si>
  <si>
    <t>EH602H</t>
  </si>
  <si>
    <t>Shauna's Rails XL Rose</t>
  </si>
  <si>
    <t>EH602M</t>
  </si>
  <si>
    <t>Shauna's Rails XL Vert foncé</t>
  </si>
  <si>
    <t>EH603F</t>
  </si>
  <si>
    <t>Shauna's Rails XXL Noir</t>
  </si>
  <si>
    <t>EH603G</t>
  </si>
  <si>
    <t>Shauna's Rails XXL Rouge</t>
  </si>
  <si>
    <t>EH603H</t>
  </si>
  <si>
    <t>Shauna's Rails XXL Rose</t>
  </si>
  <si>
    <t>EH604A</t>
  </si>
  <si>
    <t>Shauna's Edges L Orange</t>
  </si>
  <si>
    <t>EH605F</t>
  </si>
  <si>
    <t>Shauna's Slopers XL Noir</t>
  </si>
  <si>
    <t>EH605M</t>
  </si>
  <si>
    <t>Shauna's Slopers XL Vert foncé</t>
  </si>
  <si>
    <t>EH607G</t>
  </si>
  <si>
    <t>Kids Easy Rouge</t>
  </si>
  <si>
    <t>EH607H</t>
  </si>
  <si>
    <t>Kids Easy Rose</t>
  </si>
  <si>
    <t>EH610D</t>
  </si>
  <si>
    <t>Smileys Jaune</t>
  </si>
  <si>
    <t>EH610G</t>
  </si>
  <si>
    <t>Smileys Rouge</t>
  </si>
  <si>
    <t>EH610H</t>
  </si>
  <si>
    <t>Smileys Rose</t>
  </si>
  <si>
    <t>EH610I</t>
  </si>
  <si>
    <t>Smileys Violet</t>
  </si>
  <si>
    <t>EH610M</t>
  </si>
  <si>
    <t>Smileys Vert foncé</t>
  </si>
  <si>
    <t>EH612F</t>
  </si>
  <si>
    <t>Shauna's Edges L 2 Noir</t>
  </si>
  <si>
    <t>EH612G</t>
  </si>
  <si>
    <t>Shauna's Edges L 2 Rouge</t>
  </si>
  <si>
    <t>EH612M</t>
  </si>
  <si>
    <t>Shauna's Edges L 2 Vert foncé</t>
  </si>
  <si>
    <t>EH613A</t>
  </si>
  <si>
    <t>Shauna's Edges M 2 Orange</t>
  </si>
  <si>
    <t>EH613J</t>
  </si>
  <si>
    <t>Shauna's Edges M 2 Bleu</t>
  </si>
  <si>
    <t>EH614A</t>
  </si>
  <si>
    <t>Shauna's Edges L 3 Orange</t>
  </si>
  <si>
    <t>EH614D</t>
  </si>
  <si>
    <t>Shauna's Edges L 3 Jaune</t>
  </si>
  <si>
    <t>EH614G</t>
  </si>
  <si>
    <t>Shauna's Edges L 3 Rouge</t>
  </si>
  <si>
    <t>EH614H</t>
  </si>
  <si>
    <t>Shauna's Edges L 3 Rose</t>
  </si>
  <si>
    <t>EH614M</t>
  </si>
  <si>
    <t>Shauna's Edges L 3 Vert foncé</t>
  </si>
  <si>
    <t>EH615D</t>
  </si>
  <si>
    <t>Shauna's Flats XL Jaune</t>
  </si>
  <si>
    <t>EH615F</t>
  </si>
  <si>
    <t>Shauna's Flats XL Noir</t>
  </si>
  <si>
    <t>EH615G</t>
  </si>
  <si>
    <t>Shauna's Flats XL Rouge</t>
  </si>
  <si>
    <t>EH615H</t>
  </si>
  <si>
    <t>Shauna's Flats XL Rose</t>
  </si>
  <si>
    <t>EH615J</t>
  </si>
  <si>
    <t>Shauna's Flats XL Bleu</t>
  </si>
  <si>
    <t>EH615L</t>
  </si>
  <si>
    <t>Shauna's Flats XL Vert fluo</t>
  </si>
  <si>
    <t>EH615M</t>
  </si>
  <si>
    <t>Shauna's Flats XL Vert foncé</t>
  </si>
  <si>
    <t>EH616H</t>
  </si>
  <si>
    <t>Shauna's Triangles XL Rose</t>
  </si>
  <si>
    <t>EH616I</t>
  </si>
  <si>
    <t>Shauna's Triangles XL Violet</t>
  </si>
  <si>
    <t>EH617D</t>
  </si>
  <si>
    <t>Shauna's Triangles L  Jaune</t>
  </si>
  <si>
    <t>EH617H</t>
  </si>
  <si>
    <t>Shauna's Triangles L  Rose</t>
  </si>
  <si>
    <t>EH617J</t>
  </si>
  <si>
    <t>Shauna's Triangles L  Bleu</t>
  </si>
  <si>
    <t>EH617L</t>
  </si>
  <si>
    <t>Shauna's Triangles L  Vert fluo</t>
  </si>
  <si>
    <t>EH617M</t>
  </si>
  <si>
    <t>Shauna's Triangles L  Vert foncé</t>
  </si>
  <si>
    <t>EH618A</t>
  </si>
  <si>
    <t>Shauna's Pinches S Orange</t>
  </si>
  <si>
    <t>EH618F</t>
  </si>
  <si>
    <t>Shauna's Pinches S Noir</t>
  </si>
  <si>
    <t>EH619D</t>
  </si>
  <si>
    <t>Shauna's Pinches L Jaune</t>
  </si>
  <si>
    <t>EH619I</t>
  </si>
  <si>
    <t>Shauna's Pinches L Violet</t>
  </si>
  <si>
    <t>EH619L</t>
  </si>
  <si>
    <t>Shauna's Pinches L Vert fluo</t>
  </si>
  <si>
    <t>EH620A</t>
  </si>
  <si>
    <t>Shauna's Pinches XL 2 Orange</t>
  </si>
  <si>
    <t>EH620H</t>
  </si>
  <si>
    <t>Shauna's Pinches XL 2 Rose</t>
  </si>
  <si>
    <t>EH620L</t>
  </si>
  <si>
    <t>Shauna's Pinches XL 2 Vert fluo</t>
  </si>
  <si>
    <t>EH621A</t>
  </si>
  <si>
    <t>Shauna's Slopers XL 2 Orange</t>
  </si>
  <si>
    <t>EH621D</t>
  </si>
  <si>
    <t>Shauna's Slopers XL 2 Jaune</t>
  </si>
  <si>
    <t>EH621F</t>
  </si>
  <si>
    <t>Shauna's Slopers XL 2 Noir</t>
  </si>
  <si>
    <t>EH621L</t>
  </si>
  <si>
    <t>Shauna's Slopers XL 2 Vert fluo</t>
  </si>
  <si>
    <t>EH622A</t>
  </si>
  <si>
    <t>Shauna's Jugs L Orange</t>
  </si>
  <si>
    <t>EH622F</t>
  </si>
  <si>
    <t>Shauna's Jugs L Noir</t>
  </si>
  <si>
    <t>EH622L</t>
  </si>
  <si>
    <t>Shauna's Jugs L Vert fluo</t>
  </si>
  <si>
    <t>EH623G</t>
  </si>
  <si>
    <t>Shauna's Jugs XL Rouge</t>
  </si>
  <si>
    <t>EH623M</t>
  </si>
  <si>
    <t>Shauna's Jugs XL Vert foncé</t>
  </si>
  <si>
    <t>EH624D</t>
  </si>
  <si>
    <t>Shauna's Slopers L Jaune</t>
  </si>
  <si>
    <t>EH624F</t>
  </si>
  <si>
    <t>Shauna's Slopers L Noir</t>
  </si>
  <si>
    <t>EH624G</t>
  </si>
  <si>
    <t>Shauna's Slopers L Rouge</t>
  </si>
  <si>
    <t>EH624I</t>
  </si>
  <si>
    <t>Shauna's Slopers L Violet</t>
  </si>
  <si>
    <t>EH624M</t>
  </si>
  <si>
    <t>Shauna's Slopers L Vert foncé</t>
  </si>
  <si>
    <t>EH625F</t>
  </si>
  <si>
    <t>Shauna's Slopers XL 3 Noir</t>
  </si>
  <si>
    <t>EH625G</t>
  </si>
  <si>
    <t>Shauna's Slopers XL 3 Rouge</t>
  </si>
  <si>
    <t>EH625H</t>
  </si>
  <si>
    <t>Shauna's Slopers XL 3 Rose</t>
  </si>
  <si>
    <t>EH626A</t>
  </si>
  <si>
    <t>Shauna's Rails L 2 Orange</t>
  </si>
  <si>
    <t>EH626L</t>
  </si>
  <si>
    <t>Shauna's Rails L 2 Vert fluo</t>
  </si>
  <si>
    <t>EH627D</t>
  </si>
  <si>
    <t>Shauna's Edges S Jaune</t>
  </si>
  <si>
    <t>EH627I</t>
  </si>
  <si>
    <t>Shauna's Edges S Violet</t>
  </si>
  <si>
    <t>EH627L</t>
  </si>
  <si>
    <t>Shauna's Edges S Vert fluo</t>
  </si>
  <si>
    <t>EH629A</t>
  </si>
  <si>
    <t>Shauna's Pinches XXL Orange</t>
  </si>
  <si>
    <t>EH629D</t>
  </si>
  <si>
    <t>Shauna's Pinches XXL Jaune</t>
  </si>
  <si>
    <t>EH629H</t>
  </si>
  <si>
    <t>Shauna's Pinches XXL Rose</t>
  </si>
  <si>
    <t>EH629L</t>
  </si>
  <si>
    <t>Shauna's Pinches XXL Vert fluo</t>
  </si>
  <si>
    <t>EH629M</t>
  </si>
  <si>
    <t>Shauna's Pinches XXL Vert foncé</t>
  </si>
  <si>
    <t>EH630A</t>
  </si>
  <si>
    <t>Shauna's Giga Sloper 1 Orange</t>
  </si>
  <si>
    <t>EH630F</t>
  </si>
  <si>
    <t>Shauna's Giga Sloper 1 Noir</t>
  </si>
  <si>
    <t>EH630G</t>
  </si>
  <si>
    <t>Shauna's Giga Sloper 1 Rouge</t>
  </si>
  <si>
    <t>EH630M</t>
  </si>
  <si>
    <t>Shauna's Giga Sloper 1 Vert foncé</t>
  </si>
  <si>
    <t>EH631F</t>
  </si>
  <si>
    <t>Shauna's Giga Sloper  2 Noir</t>
  </si>
  <si>
    <t>EH631G</t>
  </si>
  <si>
    <t>Shauna's Giga Sloper  2 Rouge</t>
  </si>
  <si>
    <t>EH631L</t>
  </si>
  <si>
    <t>Shauna's Giga Sloper  2 Vert fluo</t>
  </si>
  <si>
    <t>EH632F</t>
  </si>
  <si>
    <t>Shauna's Rails XXL 2 Noir</t>
  </si>
  <si>
    <t>EH632M</t>
  </si>
  <si>
    <t>Shauna's Rails XXL 2 Vert foncé</t>
  </si>
  <si>
    <t>EH633A</t>
  </si>
  <si>
    <t>Shauna's Rails XL 2 Orange</t>
  </si>
  <si>
    <t>EH633I</t>
  </si>
  <si>
    <t>Shauna's Rails XL 2 Violet</t>
  </si>
  <si>
    <t>EH633J</t>
  </si>
  <si>
    <t>Shauna's Rails XL 2 Bleu</t>
  </si>
  <si>
    <t>EH634D</t>
  </si>
  <si>
    <t>Shauna's Rails M Jaune</t>
  </si>
  <si>
    <t>EH634F</t>
  </si>
  <si>
    <t>Shauna's Rails M Noir</t>
  </si>
  <si>
    <t>EH634M</t>
  </si>
  <si>
    <t>Shauna's Rails M Vert foncé</t>
  </si>
  <si>
    <t>EH635A</t>
  </si>
  <si>
    <t>Shauna's Sloper XXL Orange</t>
  </si>
  <si>
    <t>EH635F</t>
  </si>
  <si>
    <t>Shauna's Sloper XXL Noir</t>
  </si>
  <si>
    <t>EH637I</t>
  </si>
  <si>
    <t>Atami XS Violet</t>
  </si>
  <si>
    <t>EH637L</t>
  </si>
  <si>
    <t>Atami XS Vert fluo</t>
  </si>
  <si>
    <t>EH637M</t>
  </si>
  <si>
    <t>Atami XS Vert foncé</t>
  </si>
  <si>
    <t>EH638H</t>
  </si>
  <si>
    <t>Atami S Rose</t>
  </si>
  <si>
    <t>EH638J</t>
  </si>
  <si>
    <t>Atami S Bleu</t>
  </si>
  <si>
    <t>EH638L</t>
  </si>
  <si>
    <t>Atami S Vert fluo</t>
  </si>
  <si>
    <t>EH639F</t>
  </si>
  <si>
    <t>Atami M Noir</t>
  </si>
  <si>
    <t>EH639L</t>
  </si>
  <si>
    <t>Atami M Vert fluo</t>
  </si>
  <si>
    <t>EH641L</t>
  </si>
  <si>
    <t>Atami XL 1 Vert fluo</t>
  </si>
  <si>
    <t>EH641M</t>
  </si>
  <si>
    <t>Atami XL 1 Vert foncé</t>
  </si>
  <si>
    <t>EH642M</t>
  </si>
  <si>
    <t>Atami XL 2 Vert foncé</t>
  </si>
  <si>
    <t>EH643D</t>
  </si>
  <si>
    <t>Atami XXL 1 Jaune</t>
  </si>
  <si>
    <t>EH643H</t>
  </si>
  <si>
    <t>Atami XXL 1 Rose</t>
  </si>
  <si>
    <t>EH643I</t>
  </si>
  <si>
    <t>Atami XXL 1 Violet</t>
  </si>
  <si>
    <t>EH643L</t>
  </si>
  <si>
    <t>Atami XXL 1 Vert fluo</t>
  </si>
  <si>
    <t>EH644H</t>
  </si>
  <si>
    <t>Atami XXL 2 Rose</t>
  </si>
  <si>
    <t>EH644L</t>
  </si>
  <si>
    <t>Atami XXL 2 Vert fluo</t>
  </si>
  <si>
    <t>EH645F</t>
  </si>
  <si>
    <t>Giga Atami Noir</t>
  </si>
  <si>
    <t>EH645G</t>
  </si>
  <si>
    <t>Giga Atami Rouge</t>
  </si>
  <si>
    <t>EH645M</t>
  </si>
  <si>
    <t>Giga Atami Vert foncé</t>
  </si>
  <si>
    <t>EH646I</t>
  </si>
  <si>
    <t>Simon Triangles XL Violet</t>
  </si>
  <si>
    <t>EH646M</t>
  </si>
  <si>
    <t>Simon Triangles XL Vert foncé</t>
  </si>
  <si>
    <t>EH647G</t>
  </si>
  <si>
    <t>Simon Jugs XL 1 Rouge</t>
  </si>
  <si>
    <t>EH647I</t>
  </si>
  <si>
    <t>Simon Jugs XL 1 Violet</t>
  </si>
  <si>
    <t>EH647J</t>
  </si>
  <si>
    <t>Simon Jugs XL 1 Bleu</t>
  </si>
  <si>
    <t>EH648A</t>
  </si>
  <si>
    <t>Simon Jugs XL 2 Orange</t>
  </si>
  <si>
    <t>EH648G</t>
  </si>
  <si>
    <t>Simon Jugs XL 2 Rouge</t>
  </si>
  <si>
    <t>EH650A</t>
  </si>
  <si>
    <t>Simon Jugs M Orange</t>
  </si>
  <si>
    <t>EH651G</t>
  </si>
  <si>
    <t>Simon Edges S Rouge</t>
  </si>
  <si>
    <t>EH651H</t>
  </si>
  <si>
    <t>Simon Edges S Rose</t>
  </si>
  <si>
    <t>EH651I</t>
  </si>
  <si>
    <t>Simon Edges S Violet</t>
  </si>
  <si>
    <t>EH651M</t>
  </si>
  <si>
    <t>Simon Edges S Vert foncé</t>
  </si>
  <si>
    <t>EH652H</t>
  </si>
  <si>
    <t>Simon Edges M Rose</t>
  </si>
  <si>
    <t>EH652I</t>
  </si>
  <si>
    <t>Simon Edges M Violet</t>
  </si>
  <si>
    <t>EH654G</t>
  </si>
  <si>
    <t>Drop Sloper XXL 4 Rouge</t>
  </si>
  <si>
    <t>EH654J</t>
  </si>
  <si>
    <t>Drop Sloper XXL 4 Bleu</t>
  </si>
  <si>
    <t>EH654L</t>
  </si>
  <si>
    <t>Drop Sloper XXL 4 Vert fluo</t>
  </si>
  <si>
    <t>EH655A</t>
  </si>
  <si>
    <t>Gold Pack Small Orange</t>
  </si>
  <si>
    <t>EH655B</t>
  </si>
  <si>
    <t>Gold Pack Small Gris</t>
  </si>
  <si>
    <t>EH655D</t>
  </si>
  <si>
    <t>Gold Pack Small Jaune</t>
  </si>
  <si>
    <t>EH655G</t>
  </si>
  <si>
    <t>Gold Pack Small Rouge</t>
  </si>
  <si>
    <t>EH655H</t>
  </si>
  <si>
    <t>Gold Pack Small Rose Fluo</t>
  </si>
  <si>
    <t>EH655I</t>
  </si>
  <si>
    <t>Gold Pack Small Violet</t>
  </si>
  <si>
    <t>EH655J</t>
  </si>
  <si>
    <t>Gold Pack Small Bleu</t>
  </si>
  <si>
    <t>EH655L</t>
  </si>
  <si>
    <t>Gold Pack Small Vert Fluo</t>
  </si>
  <si>
    <t>EH655M</t>
  </si>
  <si>
    <t>Gold Pack Small Vert Foncé</t>
  </si>
  <si>
    <t>EH656A</t>
  </si>
  <si>
    <t>Gold Pack Large Orange</t>
  </si>
  <si>
    <t>EH656B</t>
  </si>
  <si>
    <t>Gold Pack Large Gris</t>
  </si>
  <si>
    <t>EH656D</t>
  </si>
  <si>
    <t>Gold Pack Large Jaune</t>
  </si>
  <si>
    <t>EH656F</t>
  </si>
  <si>
    <t>Gold Pack Large Noir</t>
  </si>
  <si>
    <t>EH656G</t>
  </si>
  <si>
    <t>Gold Pack Large Rouge</t>
  </si>
  <si>
    <t>EH656H</t>
  </si>
  <si>
    <t>Gold Pack Large Rose Fluo</t>
  </si>
  <si>
    <t>EH656I</t>
  </si>
  <si>
    <t>Gold Pack Large Violet</t>
  </si>
  <si>
    <t>EH656J</t>
  </si>
  <si>
    <t>Gold Pack Large Bleu</t>
  </si>
  <si>
    <t>EH656L</t>
  </si>
  <si>
    <t>Gold Pack Large Vert Fluo</t>
  </si>
  <si>
    <t>EH656M</t>
  </si>
  <si>
    <t>Gold Pack Large Vert Foncé</t>
  </si>
  <si>
    <t>EH667B</t>
  </si>
  <si>
    <t>Flakes Jugs M 1 Gris</t>
  </si>
  <si>
    <t>EH667G</t>
  </si>
  <si>
    <t>EH667H</t>
  </si>
  <si>
    <t>Flakes Jugs M 1 Rose Fluo</t>
  </si>
  <si>
    <t>EH667I</t>
  </si>
  <si>
    <t>Flakes Jugs M 1 Violet</t>
  </si>
  <si>
    <t>EH667L</t>
  </si>
  <si>
    <t>Flakes Jugs M 1 Vert Fluo</t>
  </si>
  <si>
    <t>EH668A</t>
  </si>
  <si>
    <t>Flakes Jugs M 2 Orange</t>
  </si>
  <si>
    <t>EH668D</t>
  </si>
  <si>
    <t>Flakes Jugs M 2 Jaune</t>
  </si>
  <si>
    <t>EH668F</t>
  </si>
  <si>
    <t>Flakes Jugs M 2 Noir</t>
  </si>
  <si>
    <t>EH668H</t>
  </si>
  <si>
    <t>Flakes Jugs M 2 Rose Fluo</t>
  </si>
  <si>
    <t>EH668I</t>
  </si>
  <si>
    <t>Flakes Jugs M 2 Violet</t>
  </si>
  <si>
    <t>EH668L</t>
  </si>
  <si>
    <t>Flakes Jugs M 2 Vert Fluo</t>
  </si>
  <si>
    <t>EH668M</t>
  </si>
  <si>
    <t>Flakes Jugs M 2 Vert Foncé</t>
  </si>
  <si>
    <t>EH670B</t>
  </si>
  <si>
    <t>Round Edges M Gris</t>
  </si>
  <si>
    <t>EH671A</t>
  </si>
  <si>
    <t>EH671B</t>
  </si>
  <si>
    <t>Bubble Pinches L Gris</t>
  </si>
  <si>
    <t>EH671D</t>
  </si>
  <si>
    <t>EH671F</t>
  </si>
  <si>
    <t>Bubble Pinches L Noir</t>
  </si>
  <si>
    <t>EH671G</t>
  </si>
  <si>
    <t>EH671H</t>
  </si>
  <si>
    <t>Bubble Pinches L Rose Fluo</t>
  </si>
  <si>
    <t>EH671I</t>
  </si>
  <si>
    <t>EH671J</t>
  </si>
  <si>
    <t>EH671L</t>
  </si>
  <si>
    <t>Bubble Pinches L Vert Fluo</t>
  </si>
  <si>
    <t>EH671M</t>
  </si>
  <si>
    <t>Bubble Pinches L Vert Foncé</t>
  </si>
  <si>
    <t>EHN001B</t>
  </si>
  <si>
    <t>Pedagogs Gris</t>
  </si>
  <si>
    <t>EHN002A</t>
  </si>
  <si>
    <t>Didactics  Orange</t>
  </si>
  <si>
    <t>EMS033J</t>
  </si>
  <si>
    <t>Wok S Bleu</t>
  </si>
  <si>
    <t>EMS062F</t>
  </si>
  <si>
    <t>Bubble Noir</t>
  </si>
  <si>
    <t>EMS064H</t>
  </si>
  <si>
    <t>Keops Rose</t>
  </si>
  <si>
    <t>EMS066T</t>
  </si>
  <si>
    <t>Cleopatra Turquoise</t>
  </si>
  <si>
    <t>EMS070H</t>
  </si>
  <si>
    <t>Imothep Rose</t>
  </si>
  <si>
    <t>EMS080T</t>
  </si>
  <si>
    <t>Sobek Turquoise</t>
  </si>
  <si>
    <t>EMS085H</t>
  </si>
  <si>
    <t>Hathor Rose</t>
  </si>
  <si>
    <t>EMS087G</t>
  </si>
  <si>
    <t>Isis Rouge</t>
  </si>
  <si>
    <t>EMS090I</t>
  </si>
  <si>
    <t>Ufo 1 Violet</t>
  </si>
  <si>
    <t>EMS091F</t>
  </si>
  <si>
    <t>Orb 1 Noir</t>
  </si>
  <si>
    <t>EMS092D</t>
  </si>
  <si>
    <t>Orb 2 Jaune</t>
  </si>
  <si>
    <t>EMS092F</t>
  </si>
  <si>
    <t>Orb 2 Noir</t>
  </si>
  <si>
    <t>EMS092I</t>
  </si>
  <si>
    <t>Orb 2 Violet</t>
  </si>
  <si>
    <t>EMS093D</t>
  </si>
  <si>
    <t>Orb 3 Jaune</t>
  </si>
  <si>
    <t>EMS093I</t>
  </si>
  <si>
    <t>Orb 3 Violet</t>
  </si>
  <si>
    <t>EMS093M</t>
  </si>
  <si>
    <t>Orb 3 Vert Foncé</t>
  </si>
  <si>
    <t>EMS094F</t>
  </si>
  <si>
    <t>Orb 4 Noir</t>
  </si>
  <si>
    <t>EMS095B</t>
  </si>
  <si>
    <t>Ufo 2 Gris</t>
  </si>
  <si>
    <t>EMS095D</t>
  </si>
  <si>
    <t>Ufo 2 Jaune</t>
  </si>
  <si>
    <t>EMS096B</t>
  </si>
  <si>
    <t>Eggcup S 1 Gris</t>
  </si>
  <si>
    <t>EMS096F</t>
  </si>
  <si>
    <t>Eggcup S 1 Noir</t>
  </si>
  <si>
    <t>EMS096I</t>
  </si>
  <si>
    <t>Eggcup S 1 Violet</t>
  </si>
  <si>
    <t>EMS096M</t>
  </si>
  <si>
    <t>Eggcup S 1 Vert Foncé</t>
  </si>
  <si>
    <t>EMS097B</t>
  </si>
  <si>
    <t>Eggcup S 2 Gris</t>
  </si>
  <si>
    <t>EMS097G</t>
  </si>
  <si>
    <t>Eggcup S 2 Rouge</t>
  </si>
  <si>
    <t>EMS097M</t>
  </si>
  <si>
    <t>Eggcup S 2 Vert Foncé</t>
  </si>
  <si>
    <t>EMS098B</t>
  </si>
  <si>
    <t>Eggcup S 3 Gris</t>
  </si>
  <si>
    <t>EMS099B</t>
  </si>
  <si>
    <t>Eggcup M 1 Gris</t>
  </si>
  <si>
    <t>EMS099G</t>
  </si>
  <si>
    <t>Eggcup M 1 Rouge</t>
  </si>
  <si>
    <t>EMS100B</t>
  </si>
  <si>
    <t>Eggcup M 2 Gris</t>
  </si>
  <si>
    <t>EMS100F</t>
  </si>
  <si>
    <t>Eggcup M 2 Noir</t>
  </si>
  <si>
    <t>EMS100G</t>
  </si>
  <si>
    <t>Eggcup M 2 Rouge</t>
  </si>
  <si>
    <t>EMS100J</t>
  </si>
  <si>
    <t>Eggcup M 2 Bleu</t>
  </si>
  <si>
    <t>EMS100M</t>
  </si>
  <si>
    <t>Eggcup M 2 Vert Foncé</t>
  </si>
  <si>
    <t>EMS101B</t>
  </si>
  <si>
    <t>Dish S 1 Gris</t>
  </si>
  <si>
    <t>EMS101G</t>
  </si>
  <si>
    <t>Dish S 1 Rouge</t>
  </si>
  <si>
    <t>EMS102B</t>
  </si>
  <si>
    <t>Dish S 2 Gris</t>
  </si>
  <si>
    <t>EMS102F</t>
  </si>
  <si>
    <t>Dish S 2 Noir</t>
  </si>
  <si>
    <t>EMS102G</t>
  </si>
  <si>
    <t>Dish S 2 Rouge</t>
  </si>
  <si>
    <t>EMS102M</t>
  </si>
  <si>
    <t>Dish S 2 Vert Foncé</t>
  </si>
  <si>
    <t>EMS103B</t>
  </si>
  <si>
    <t>Dish M 1 Gris</t>
  </si>
  <si>
    <t>EMS103D</t>
  </si>
  <si>
    <t>Dish M 1 Jaune</t>
  </si>
  <si>
    <t>EMS103M</t>
  </si>
  <si>
    <t>DIsh M 1 Vert Foncé</t>
  </si>
  <si>
    <t>EMS104B</t>
  </si>
  <si>
    <t>Dish M 2 Gris</t>
  </si>
  <si>
    <t>EMS104F</t>
  </si>
  <si>
    <t>Dish M 2 Noir</t>
  </si>
  <si>
    <t>EMS104M</t>
  </si>
  <si>
    <t>Dish M 2 Vert Foncé</t>
  </si>
  <si>
    <t>EMS105B</t>
  </si>
  <si>
    <t>Dish M 3 Gris</t>
  </si>
  <si>
    <t>EMS105F</t>
  </si>
  <si>
    <t>Dish M 3 Noir</t>
  </si>
  <si>
    <t>EMS105I</t>
  </si>
  <si>
    <t>Dish M 3 Violet</t>
  </si>
  <si>
    <t>EMS105M</t>
  </si>
  <si>
    <t>Dish M 3 Vert Foncé</t>
  </si>
  <si>
    <t>EMS106B</t>
  </si>
  <si>
    <t>Bucket M 1 Gris</t>
  </si>
  <si>
    <t>EMS106F</t>
  </si>
  <si>
    <t>Bucket M 1 Noir</t>
  </si>
  <si>
    <t>EMS106G</t>
  </si>
  <si>
    <t>Bucket M 1 Rouge</t>
  </si>
  <si>
    <t>EMS106M</t>
  </si>
  <si>
    <t>Bucket M 1 Vert Foncé</t>
  </si>
  <si>
    <t>EMS107B</t>
  </si>
  <si>
    <t>Bucket M 2 Gris</t>
  </si>
  <si>
    <t>EMS107D</t>
  </si>
  <si>
    <t>Bucket M 2 Jaune</t>
  </si>
  <si>
    <t>EMS107F</t>
  </si>
  <si>
    <t>Bucket M 2 Noir</t>
  </si>
  <si>
    <t>EMS107G</t>
  </si>
  <si>
    <t>Bucket M 2 Rouge</t>
  </si>
  <si>
    <t>EMS107M</t>
  </si>
  <si>
    <t>Bucket M 2 Vert Foncé</t>
  </si>
  <si>
    <t>EMS108B</t>
  </si>
  <si>
    <t>Bucket L Gris</t>
  </si>
  <si>
    <t>EMS108G</t>
  </si>
  <si>
    <t>Bucket L Rouge</t>
  </si>
  <si>
    <t>EMS109B</t>
  </si>
  <si>
    <t>Bucket XL Gris</t>
  </si>
  <si>
    <t>EMS109G</t>
  </si>
  <si>
    <t>Bucket XL Rouge</t>
  </si>
  <si>
    <t>EMS110B</t>
  </si>
  <si>
    <t>Bucket XXL Gris</t>
  </si>
  <si>
    <t>EMS110F</t>
  </si>
  <si>
    <t>Bucket XXL Noir</t>
  </si>
  <si>
    <t>EMS110G</t>
  </si>
  <si>
    <t>Bucket XXL Rouge</t>
  </si>
  <si>
    <t>EMS110M</t>
  </si>
  <si>
    <t>Bucket XXL Vert Foncé</t>
  </si>
  <si>
    <t>EMS111F</t>
  </si>
  <si>
    <t>Taijitu S Noir</t>
  </si>
  <si>
    <t>EMS111I</t>
  </si>
  <si>
    <t>Taijitu S Violet</t>
  </si>
  <si>
    <t>EMS112B</t>
  </si>
  <si>
    <t>Taijitu M Gris</t>
  </si>
  <si>
    <t>EMS112J</t>
  </si>
  <si>
    <t>Taijitu M Bleu</t>
  </si>
  <si>
    <t>EMS113G</t>
  </si>
  <si>
    <t>Taijitu L Rouge</t>
  </si>
  <si>
    <t>EMS114G</t>
  </si>
  <si>
    <t>EggCup S 4 Rouge</t>
  </si>
  <si>
    <t>EMS115F</t>
  </si>
  <si>
    <t>EggCup S 5 Noir</t>
  </si>
  <si>
    <t>EMS117F</t>
  </si>
  <si>
    <t>Barchan Jugs Pack Noir</t>
  </si>
  <si>
    <t>EMS117M</t>
  </si>
  <si>
    <t>Barchan Jugs Pack Vert Foncé</t>
  </si>
  <si>
    <t>EMS118I</t>
  </si>
  <si>
    <t>Barchan Slopers Pack Violet</t>
  </si>
  <si>
    <t>EMS120F</t>
  </si>
  <si>
    <t>Barchan 2 Noir</t>
  </si>
  <si>
    <t>EMS122F</t>
  </si>
  <si>
    <t>Barchan 4 Noir</t>
  </si>
  <si>
    <t>EMS123F</t>
  </si>
  <si>
    <t>Barchan 5 Noir</t>
  </si>
  <si>
    <t>EMS123J</t>
  </si>
  <si>
    <t>Barchan 5 Bleu</t>
  </si>
  <si>
    <t>EMS124G</t>
  </si>
  <si>
    <t>Barchan 6 Rouge</t>
  </si>
  <si>
    <t>EMS125I</t>
  </si>
  <si>
    <t>Barchan 7 Violet</t>
  </si>
  <si>
    <t>EMS126F</t>
  </si>
  <si>
    <t>Barchan 8 Noir</t>
  </si>
  <si>
    <t>EMS127G</t>
  </si>
  <si>
    <t>Barchan Smooth XL1 Rouge</t>
  </si>
  <si>
    <t>EMS127I</t>
  </si>
  <si>
    <t>Barchan Smooth XL1 Violet</t>
  </si>
  <si>
    <t>EMS128I</t>
  </si>
  <si>
    <t>Barchan Smooth XL2 Violet</t>
  </si>
  <si>
    <t>EMS129F</t>
  </si>
  <si>
    <t>Barchan Jugs XL1 Noir</t>
  </si>
  <si>
    <t>EMS129I</t>
  </si>
  <si>
    <t>Barchan Jugs XL1 Violet</t>
  </si>
  <si>
    <t>EMS130I</t>
  </si>
  <si>
    <t>Barchan Jugs XL2 Violet</t>
  </si>
  <si>
    <t>EH066H</t>
  </si>
  <si>
    <t>Alphabet Rose</t>
  </si>
  <si>
    <t>EH074A</t>
  </si>
  <si>
    <t>Kids Orange</t>
  </si>
  <si>
    <t>EH074D</t>
  </si>
  <si>
    <t>Kids Jaune</t>
  </si>
  <si>
    <t>EH129A</t>
  </si>
  <si>
    <t>Climb-it Orange</t>
  </si>
  <si>
    <t>EH148A</t>
  </si>
  <si>
    <t>Club 3 Orange</t>
  </si>
  <si>
    <t>EH148B</t>
  </si>
  <si>
    <t>Club 3 Gris</t>
  </si>
  <si>
    <t>EH148L</t>
  </si>
  <si>
    <t>Club 3 Vert fluo</t>
  </si>
  <si>
    <t>EH313B</t>
  </si>
  <si>
    <t>Double Jugs L Gris</t>
  </si>
  <si>
    <t>EH313D</t>
  </si>
  <si>
    <t>Double Jugs L Jaune</t>
  </si>
  <si>
    <t>EH331F</t>
  </si>
  <si>
    <t>Handle Jugs XL Noir</t>
  </si>
  <si>
    <t>EH332J</t>
  </si>
  <si>
    <t>Club 50 Bleu</t>
  </si>
  <si>
    <t>EH362I</t>
  </si>
  <si>
    <t>Essential Feet XS Violet</t>
  </si>
  <si>
    <t>EH362M</t>
  </si>
  <si>
    <t>Essential Feet XS Vert foncé</t>
  </si>
  <si>
    <t>EH377F</t>
  </si>
  <si>
    <t>Triangle Edges L  Noir</t>
  </si>
  <si>
    <t>EH377I</t>
  </si>
  <si>
    <t>Triangle Edges L  Violet</t>
  </si>
  <si>
    <t>EH377L</t>
  </si>
  <si>
    <t>Triangle Edges L  Vert fluo</t>
  </si>
  <si>
    <t>EH380D</t>
  </si>
  <si>
    <t>Kineduc Jaune</t>
  </si>
  <si>
    <t>EH380I</t>
  </si>
  <si>
    <t>Kineduc Violet</t>
  </si>
  <si>
    <t>EH381D</t>
  </si>
  <si>
    <t>Salathe 3 Jaune</t>
  </si>
  <si>
    <t>EH384F</t>
  </si>
  <si>
    <t>Flakes Jugs L 1 Noir</t>
  </si>
  <si>
    <t>EH385B</t>
  </si>
  <si>
    <t>Flakes Jugs L 2 Gris</t>
  </si>
  <si>
    <t>EH385F</t>
  </si>
  <si>
    <t>Flakes Jugs L 2 Noir</t>
  </si>
  <si>
    <t>EH508F</t>
  </si>
  <si>
    <t>Sander's Slopers L Noir</t>
  </si>
  <si>
    <t>EH508G</t>
  </si>
  <si>
    <t>Sander's Slopers L Rouge</t>
  </si>
  <si>
    <t>EH508I</t>
  </si>
  <si>
    <t>Sander's Slopers L Violet</t>
  </si>
  <si>
    <t>EH509H</t>
  </si>
  <si>
    <t>Flakes Jugs M 1 Rose</t>
  </si>
  <si>
    <t>EH510D</t>
  </si>
  <si>
    <t>EH510F</t>
  </si>
  <si>
    <t>EH515F</t>
  </si>
  <si>
    <t>Fat Jug XXL Noir</t>
  </si>
  <si>
    <t>EH519G</t>
  </si>
  <si>
    <t>Pulse Jugs XL Rouge</t>
  </si>
  <si>
    <t>EH519H</t>
  </si>
  <si>
    <t>Pulse Jugs XL Rose</t>
  </si>
  <si>
    <t>EH520I</t>
  </si>
  <si>
    <t>Pulse Pack Violet</t>
  </si>
  <si>
    <t>EH520J</t>
  </si>
  <si>
    <t>Pulse Pack Bleu</t>
  </si>
  <si>
    <t>EH521A</t>
  </si>
  <si>
    <t>Pulse Pinches M Orange</t>
  </si>
  <si>
    <t>EH521B</t>
  </si>
  <si>
    <t>Pulse Pinches M Gris</t>
  </si>
  <si>
    <t>EH521M</t>
  </si>
  <si>
    <t>Pulse Pinches M Vert foncé</t>
  </si>
  <si>
    <t>EH526D</t>
  </si>
  <si>
    <t>Pulse Feet XS Jaune</t>
  </si>
  <si>
    <t>EH526H</t>
  </si>
  <si>
    <t>Pulse Feet XS Rose</t>
  </si>
  <si>
    <t>EH527A</t>
  </si>
  <si>
    <t>Pulse Feet S Orange</t>
  </si>
  <si>
    <t>EH527B</t>
  </si>
  <si>
    <t>Pulse Feet S Gris</t>
  </si>
  <si>
    <t>EH527G</t>
  </si>
  <si>
    <t>Pulse Feet S Rouge</t>
  </si>
  <si>
    <t>EH528A</t>
  </si>
  <si>
    <t>Pulse Edges M Orange</t>
  </si>
  <si>
    <t>EH528E</t>
  </si>
  <si>
    <t>Pulse Edges M Sienne</t>
  </si>
  <si>
    <t>EH528G</t>
  </si>
  <si>
    <t>Pulse Edges M Rouge</t>
  </si>
  <si>
    <t>EH528L</t>
  </si>
  <si>
    <t>Pulse Edges M Vert fluo</t>
  </si>
  <si>
    <t>EH529D</t>
  </si>
  <si>
    <t>Pulse Jugs M Jaune</t>
  </si>
  <si>
    <t>EH529I</t>
  </si>
  <si>
    <t>Pulse Jugs M Violet</t>
  </si>
  <si>
    <t>EH529J</t>
  </si>
  <si>
    <t>Pulse Jugs M Bleu</t>
  </si>
  <si>
    <t>EH531A</t>
  </si>
  <si>
    <t>Pulse Pockets XL Orange</t>
  </si>
  <si>
    <t>EH531I</t>
  </si>
  <si>
    <t>Pulse Pockets XL Violet</t>
  </si>
  <si>
    <t>EH531L</t>
  </si>
  <si>
    <t>Pulse Pockets XL Vert fluo</t>
  </si>
  <si>
    <t>EH535I</t>
  </si>
  <si>
    <t>Triangle Slopers XL Violet</t>
  </si>
  <si>
    <t>EH538L</t>
  </si>
  <si>
    <t>Absolute Slopers XXL 2 Vert fluo</t>
  </si>
  <si>
    <t>EH546M</t>
  </si>
  <si>
    <t>Triangle Feet XS  Vert foncé</t>
  </si>
  <si>
    <t>EH547A</t>
  </si>
  <si>
    <t>Eclipse Slopers XXL Orange</t>
  </si>
  <si>
    <t>EH551I</t>
  </si>
  <si>
    <t>Round Edges M  Violet</t>
  </si>
  <si>
    <t>EH552F</t>
  </si>
  <si>
    <t>Hard Pockets L  Noir</t>
  </si>
  <si>
    <t>EH552G</t>
  </si>
  <si>
    <t>Hard Pockets L  Rouge</t>
  </si>
  <si>
    <t>EH554D</t>
  </si>
  <si>
    <t>Lead Setting 40 Jaune</t>
  </si>
  <si>
    <t>EH554G</t>
  </si>
  <si>
    <t>Lead Setting 40 Rouge</t>
  </si>
  <si>
    <t>EH554J</t>
  </si>
  <si>
    <t>Lead Setting 40 Bleu</t>
  </si>
  <si>
    <t>EH554L</t>
  </si>
  <si>
    <t>Lead Setting 40 Vert fluo</t>
  </si>
  <si>
    <t>EH555J</t>
  </si>
  <si>
    <t>Chill Out 30 Bleu</t>
  </si>
  <si>
    <t>EH556A</t>
  </si>
  <si>
    <t>Round Pinches XXL Orange</t>
  </si>
  <si>
    <t>EH558F</t>
  </si>
  <si>
    <t>Moon Jugs XXL Noir</t>
  </si>
  <si>
    <t>EH559I</t>
  </si>
  <si>
    <t>Kayak Edges XXL Violet</t>
  </si>
  <si>
    <t>EH560G</t>
  </si>
  <si>
    <t xml:space="preserve"> Sharp Edges M Rouge</t>
  </si>
  <si>
    <t>EH560J</t>
  </si>
  <si>
    <t xml:space="preserve"> Sharp Edges M Bleu</t>
  </si>
  <si>
    <t>EH561J</t>
  </si>
  <si>
    <t>Eclipse Giga Sloper XXL Bleu</t>
  </si>
  <si>
    <t>EH563M</t>
  </si>
  <si>
    <t>Macro Feet XS  Vert foncé</t>
  </si>
  <si>
    <t>EH564F</t>
  </si>
  <si>
    <t>EH566A</t>
  </si>
  <si>
    <t>Drained Edges M Orange</t>
  </si>
  <si>
    <t>EH567A</t>
  </si>
  <si>
    <t>Drained Edges L Orange</t>
  </si>
  <si>
    <t>EH567F</t>
  </si>
  <si>
    <t>Drained Edges L Noir</t>
  </si>
  <si>
    <t>EH567I</t>
  </si>
  <si>
    <t>Drained Edges L Violet</t>
  </si>
  <si>
    <t>EH569D</t>
  </si>
  <si>
    <t>Asteroid Pinches XL Jaune</t>
  </si>
  <si>
    <t>EH569I</t>
  </si>
  <si>
    <t>Asteroid Pinches XL Violet</t>
  </si>
  <si>
    <t>EH571D</t>
  </si>
  <si>
    <t>Organic Feet S Jaune</t>
  </si>
  <si>
    <t>EH571M</t>
  </si>
  <si>
    <t>Organic Feet S Vert foncé</t>
  </si>
  <si>
    <t>EH572A</t>
  </si>
  <si>
    <t>Crater Feet S Orange</t>
  </si>
  <si>
    <t>EH572M</t>
  </si>
  <si>
    <t>Crater Feet S Vert foncé</t>
  </si>
  <si>
    <t>EH576A</t>
  </si>
  <si>
    <t>Blob Pinches XL Orange</t>
  </si>
  <si>
    <t>EH576I</t>
  </si>
  <si>
    <t>Blob Pinches XL Violet</t>
  </si>
  <si>
    <t>EH581M</t>
  </si>
  <si>
    <t>Drop Pinches L Vert foncé</t>
  </si>
  <si>
    <t>EH582G</t>
  </si>
  <si>
    <t>Shauna's Rails XXL 3  Rouge</t>
  </si>
  <si>
    <t>EH582I</t>
  </si>
  <si>
    <t>Shauna's Rails XXL 3  Violet</t>
  </si>
  <si>
    <t>EH583I</t>
  </si>
  <si>
    <t>Shield Edges XL Violet</t>
  </si>
  <si>
    <t>EH584F</t>
  </si>
  <si>
    <t>Eclipse Jug XXL Noir</t>
  </si>
  <si>
    <t>EH602G</t>
  </si>
  <si>
    <t>Shauna's Rails XL Rouge</t>
  </si>
  <si>
    <t>EH603M</t>
  </si>
  <si>
    <t>Shauna's Rails XXL Vert foncé</t>
  </si>
  <si>
    <t>EH604H</t>
  </si>
  <si>
    <t>Shauna's Edges L Rose</t>
  </si>
  <si>
    <t>EH604M</t>
  </si>
  <si>
    <t>Shauna's Edges L Vert foncé</t>
  </si>
  <si>
    <t>EH606M</t>
  </si>
  <si>
    <t>Shauna's Jugs XXL Vert foncé</t>
  </si>
  <si>
    <t>EH607B</t>
  </si>
  <si>
    <t>Kids Easy Gris</t>
  </si>
  <si>
    <t>EH607F</t>
  </si>
  <si>
    <t>Kids Easy Noir</t>
  </si>
  <si>
    <t>EH607I</t>
  </si>
  <si>
    <t>Kids Easy Violet</t>
  </si>
  <si>
    <t>EH608F</t>
  </si>
  <si>
    <t>Kids Intermediate Noir</t>
  </si>
  <si>
    <t>EH608G</t>
  </si>
  <si>
    <t>Kids Intermediate Rouge</t>
  </si>
  <si>
    <t>EH608I</t>
  </si>
  <si>
    <t>Kids Intermediate Violet</t>
  </si>
  <si>
    <t>EH608L</t>
  </si>
  <si>
    <t>Kids Intermediate Vert fluo</t>
  </si>
  <si>
    <t>EH609D</t>
  </si>
  <si>
    <t>Kids Challenge Jaune</t>
  </si>
  <si>
    <t>EH609F</t>
  </si>
  <si>
    <t>Kids Challenge Noir</t>
  </si>
  <si>
    <t>EH609G</t>
  </si>
  <si>
    <t>Kids Challenge Rouge</t>
  </si>
  <si>
    <t>EH609I</t>
  </si>
  <si>
    <t>Kids Challenge Violet</t>
  </si>
  <si>
    <t>EH609J</t>
  </si>
  <si>
    <t>Kids Challenge Bleu</t>
  </si>
  <si>
    <t>EH610F</t>
  </si>
  <si>
    <t>Smileys Noir</t>
  </si>
  <si>
    <t>EH611A</t>
  </si>
  <si>
    <t>Joysticks Orange</t>
  </si>
  <si>
    <t>EH611D</t>
  </si>
  <si>
    <t>Joysticks Jaune</t>
  </si>
  <si>
    <t>EH611G</t>
  </si>
  <si>
    <t>Joysticks Rouge</t>
  </si>
  <si>
    <t>EH611H</t>
  </si>
  <si>
    <t>Joysticks Rose</t>
  </si>
  <si>
    <t>EH611I</t>
  </si>
  <si>
    <t>Joysticks Violet</t>
  </si>
  <si>
    <t>EH611J</t>
  </si>
  <si>
    <t>Joysticks Bleu</t>
  </si>
  <si>
    <t>EH612H</t>
  </si>
  <si>
    <t>Shauna's Edges L 2 Rose</t>
  </si>
  <si>
    <t>EH613F</t>
  </si>
  <si>
    <t>Shauna's Edges M 2 Noir</t>
  </si>
  <si>
    <t>EH613H</t>
  </si>
  <si>
    <t>Shauna's Edges M 2 Rose</t>
  </si>
  <si>
    <t>EH613I</t>
  </si>
  <si>
    <t>Shauna's Edges M 2 Violet</t>
  </si>
  <si>
    <t>EH613M</t>
  </si>
  <si>
    <t>Shauna's Edges M 2 Vert foncé</t>
  </si>
  <si>
    <t>EH617F</t>
  </si>
  <si>
    <t>Shauna's Triangles L  Noir</t>
  </si>
  <si>
    <t>EH617I</t>
  </si>
  <si>
    <t>Shauna's Triangles L  Violet</t>
  </si>
  <si>
    <t>EH618G</t>
  </si>
  <si>
    <t>Shauna's Pinches S Rouge</t>
  </si>
  <si>
    <t>EH618M</t>
  </si>
  <si>
    <t>Shauna's Pinches S Vert foncé</t>
  </si>
  <si>
    <t>EH619F</t>
  </si>
  <si>
    <t>Shauna's Pinches L Noir</t>
  </si>
  <si>
    <t>EH619G</t>
  </si>
  <si>
    <t>Shauna's Pinches L Rouge</t>
  </si>
  <si>
    <t>EH619H</t>
  </si>
  <si>
    <t>Shauna's Pinches L Rose</t>
  </si>
  <si>
    <t>EH619M</t>
  </si>
  <si>
    <t>Shauna's Pinches L Vert foncé</t>
  </si>
  <si>
    <t>EH620D</t>
  </si>
  <si>
    <t>Shauna's Pinches XL 2 Jaune</t>
  </si>
  <si>
    <t>EH620M</t>
  </si>
  <si>
    <t>Shauna's Pinches XL 2 Vert foncé</t>
  </si>
  <si>
    <t>EH621I</t>
  </si>
  <si>
    <t>Shauna's Slopers XL 2 Violet</t>
  </si>
  <si>
    <t>EH622H</t>
  </si>
  <si>
    <t>Shauna's Jugs L Rose</t>
  </si>
  <si>
    <t>EH622I</t>
  </si>
  <si>
    <t>Shauna's Jugs L Violet</t>
  </si>
  <si>
    <t>EH622M</t>
  </si>
  <si>
    <t>Shauna's Jugs L Vert foncé</t>
  </si>
  <si>
    <t>EH623H</t>
  </si>
  <si>
    <t>Shauna's Jugs XL Rose</t>
  </si>
  <si>
    <t>EH625L</t>
  </si>
  <si>
    <t>Shauna's Slopers XL 3 Vert fluo</t>
  </si>
  <si>
    <t>EH626F</t>
  </si>
  <si>
    <t>Shauna's Rails L 2 Noir</t>
  </si>
  <si>
    <t>EH626H</t>
  </si>
  <si>
    <t>Shauna's Rails L 2 Rose</t>
  </si>
  <si>
    <t>EH626M</t>
  </si>
  <si>
    <t>Shauna's Rails L 2 Vert foncé</t>
  </si>
  <si>
    <t>EH627A</t>
  </si>
  <si>
    <t>Shauna's Edges S Orange</t>
  </si>
  <si>
    <t>EH627F</t>
  </si>
  <si>
    <t>Shauna's Edges S Noir</t>
  </si>
  <si>
    <t>EH627G</t>
  </si>
  <si>
    <t>Shauna's Edges S Rouge</t>
  </si>
  <si>
    <t>EH627J</t>
  </si>
  <si>
    <t>Shauna's Edges S Bleu</t>
  </si>
  <si>
    <t>EH627M</t>
  </si>
  <si>
    <t>Shauna's Edges S Vert foncé</t>
  </si>
  <si>
    <t>EH630I</t>
  </si>
  <si>
    <t>Shauna's Giga Sloper 1 Violet</t>
  </si>
  <si>
    <t>EH630L</t>
  </si>
  <si>
    <t>Shauna's Giga Sloper 1 Vert fluo</t>
  </si>
  <si>
    <t>EH632G</t>
  </si>
  <si>
    <t>Shauna's Rails XXL 2 Rouge</t>
  </si>
  <si>
    <t>EH633F</t>
  </si>
  <si>
    <t>Shauna's Rails XL 2 Noir</t>
  </si>
  <si>
    <t>EH633H</t>
  </si>
  <si>
    <t>Shauna's Rails XL 2 Rose</t>
  </si>
  <si>
    <t>EH633L</t>
  </si>
  <si>
    <t>Shauna's Rails XL 2 Vert fluo</t>
  </si>
  <si>
    <t>EH633M</t>
  </si>
  <si>
    <t>Shauna's Rails XL 2 Vert foncé</t>
  </si>
  <si>
    <t>EH635L</t>
  </si>
  <si>
    <t>Shauna's Sloper XXL Vert fluo</t>
  </si>
  <si>
    <t>EH637F</t>
  </si>
  <si>
    <t>Atami XS Noir</t>
  </si>
  <si>
    <t>EH638F</t>
  </si>
  <si>
    <t>Atami S Noir</t>
  </si>
  <si>
    <t>EH638G</t>
  </si>
  <si>
    <t>Atami S Rouge</t>
  </si>
  <si>
    <t>EH638I</t>
  </si>
  <si>
    <t>Atami S Violet</t>
  </si>
  <si>
    <t>EH645L</t>
  </si>
  <si>
    <t>Giga Atami Vert fluo</t>
  </si>
  <si>
    <t>EH646G</t>
  </si>
  <si>
    <t>Simon Triangles XL Rouge</t>
  </si>
  <si>
    <t>EH646H</t>
  </si>
  <si>
    <t>Simon Triangles XL Rose</t>
  </si>
  <si>
    <t>EH647F</t>
  </si>
  <si>
    <t>Simon Jugs XL 1 Noir</t>
  </si>
  <si>
    <t>EH647H</t>
  </si>
  <si>
    <t>Simon Jugs XL 1 Rose</t>
  </si>
  <si>
    <t>EH648H</t>
  </si>
  <si>
    <t>Simon Jugs XL 2 Rose</t>
  </si>
  <si>
    <t>EH649A</t>
  </si>
  <si>
    <t>Simon Jugs L Orange</t>
  </si>
  <si>
    <t>EH649G</t>
  </si>
  <si>
    <t>Simon Jugs L Rouge</t>
  </si>
  <si>
    <t>EH650H</t>
  </si>
  <si>
    <t>Simon Jugs M Rose</t>
  </si>
  <si>
    <t>EH653F</t>
  </si>
  <si>
    <t>Simon Feet S Noir</t>
  </si>
  <si>
    <t>EH653H</t>
  </si>
  <si>
    <t>Simon Feet S Rose</t>
  </si>
  <si>
    <t>EH653I</t>
  </si>
  <si>
    <t>Simon Feet S Violet</t>
  </si>
  <si>
    <t>EH655F</t>
  </si>
  <si>
    <t>Gold Pack Small Noir</t>
  </si>
  <si>
    <t>EH668B</t>
  </si>
  <si>
    <t>Flakes Jugs M 2 Gris</t>
  </si>
  <si>
    <t>EH668G</t>
  </si>
  <si>
    <t>EH668J</t>
  </si>
  <si>
    <t>EH670I</t>
  </si>
  <si>
    <t>Round Edges M Violet</t>
  </si>
  <si>
    <t>EH672A</t>
  </si>
  <si>
    <t>Funny faces Orange</t>
  </si>
  <si>
    <t>EH672B</t>
  </si>
  <si>
    <t>Funny faces Gris</t>
  </si>
  <si>
    <t>EH672D</t>
  </si>
  <si>
    <t>Funny faces Jaune</t>
  </si>
  <si>
    <t>EH672F</t>
  </si>
  <si>
    <t>Funny faces Noir</t>
  </si>
  <si>
    <t>EH672G</t>
  </si>
  <si>
    <t>Funny faces Rouge</t>
  </si>
  <si>
    <t>EH672H</t>
  </si>
  <si>
    <t>Funny faces Rose Fluo</t>
  </si>
  <si>
    <t>EH672I</t>
  </si>
  <si>
    <t>Funny faces Violet</t>
  </si>
  <si>
    <t>EH672J</t>
  </si>
  <si>
    <t>Funny faces Bleu</t>
  </si>
  <si>
    <t>EH672L</t>
  </si>
  <si>
    <t>Funny faces Vert Fluo</t>
  </si>
  <si>
    <t>EH672M</t>
  </si>
  <si>
    <t>Funny faces Vert Foncé</t>
  </si>
  <si>
    <t>EHN001A</t>
  </si>
  <si>
    <t>Pedagogs Orange</t>
  </si>
  <si>
    <t>EHN001D</t>
  </si>
  <si>
    <t>Pedagogs Jaune</t>
  </si>
  <si>
    <t>EHN001G</t>
  </si>
  <si>
    <t>Pedagogs Rouge</t>
  </si>
  <si>
    <t>EMS033I</t>
  </si>
  <si>
    <t>Wok S Violet</t>
  </si>
  <si>
    <t>EMS051I</t>
  </si>
  <si>
    <t>Taijitu Violet</t>
  </si>
  <si>
    <t>EMS066H</t>
  </si>
  <si>
    <t>Cleopatra Rose</t>
  </si>
  <si>
    <t>EMS067H</t>
  </si>
  <si>
    <t>Ramses Rose</t>
  </si>
  <si>
    <t>EMS067T</t>
  </si>
  <si>
    <t>Ramses Turquoise</t>
  </si>
  <si>
    <t>EMS069B</t>
  </si>
  <si>
    <t>Osiris Gris</t>
  </si>
  <si>
    <t>EMS069H</t>
  </si>
  <si>
    <t>Osiris Rose</t>
  </si>
  <si>
    <t>EMS069V</t>
  </si>
  <si>
    <t>Osiris Citron vert</t>
  </si>
  <si>
    <t>EMS085V</t>
  </si>
  <si>
    <t>Hathor Citron vert</t>
  </si>
  <si>
    <t>EMS086H</t>
  </si>
  <si>
    <t>Seth Rose</t>
  </si>
  <si>
    <t>EMS088H</t>
  </si>
  <si>
    <t>Gizeh Rose</t>
  </si>
  <si>
    <t>EMS091B</t>
  </si>
  <si>
    <t>Orb 1 Gris</t>
  </si>
  <si>
    <t>EMS092B</t>
  </si>
  <si>
    <t>Orb 2 Gris</t>
  </si>
  <si>
    <t>EMS093B</t>
  </si>
  <si>
    <t>Orb 3 Gris</t>
  </si>
  <si>
    <t>EMS093F</t>
  </si>
  <si>
    <t>Orb 3 Noir</t>
  </si>
  <si>
    <t>EMS094B</t>
  </si>
  <si>
    <t>Orb 4 Gris</t>
  </si>
  <si>
    <t>EMS094D</t>
  </si>
  <si>
    <t>Orb 4 Jaune</t>
  </si>
  <si>
    <t>EMS094G</t>
  </si>
  <si>
    <t>Orb 4 Rouge</t>
  </si>
  <si>
    <t>EMS094I</t>
  </si>
  <si>
    <t>Orb 4 Violet</t>
  </si>
  <si>
    <t>EMS096D</t>
  </si>
  <si>
    <t>Eggcup S 1 Jaune</t>
  </si>
  <si>
    <t>EMS096G</t>
  </si>
  <si>
    <t>Eggcup S 1 Rouge</t>
  </si>
  <si>
    <t>EMS096J</t>
  </si>
  <si>
    <t>Eggcup S 1 Bleu</t>
  </si>
  <si>
    <t>EMS097J</t>
  </si>
  <si>
    <t>Eggcup S 2 Bleu</t>
  </si>
  <si>
    <t>EMS098F</t>
  </si>
  <si>
    <t>Eggcup S 3 Noir</t>
  </si>
  <si>
    <t>EMS104I</t>
  </si>
  <si>
    <t>Dish M 2 Violet</t>
  </si>
  <si>
    <t>EMS106D</t>
  </si>
  <si>
    <t>Bucket M 1 Jaune</t>
  </si>
  <si>
    <t>EMS106I</t>
  </si>
  <si>
    <t>Bucket M 1 Violet</t>
  </si>
  <si>
    <t>EMS107I</t>
  </si>
  <si>
    <t>Bucket M 2 Violet</t>
  </si>
  <si>
    <t>EMS108I</t>
  </si>
  <si>
    <t>Bucket L Violet</t>
  </si>
  <si>
    <t>EMS109I</t>
  </si>
  <si>
    <t>Bucket XL Violet</t>
  </si>
  <si>
    <t>EMS110I</t>
  </si>
  <si>
    <t>Bucket XXL Violet</t>
  </si>
  <si>
    <t>EMS110J</t>
  </si>
  <si>
    <t>Bucket XXL Bleu</t>
  </si>
  <si>
    <t>EMS111G</t>
  </si>
  <si>
    <t>Taijitu S Rouge</t>
  </si>
  <si>
    <t>EMS112G</t>
  </si>
  <si>
    <t>Taijitu M Rouge</t>
  </si>
  <si>
    <t>EMS116F</t>
  </si>
  <si>
    <t>Barchan Smooth Pack Noir</t>
  </si>
  <si>
    <t>EMS117I</t>
  </si>
  <si>
    <t>Barchan Jugs Pack Violet</t>
  </si>
  <si>
    <t>EMS119F</t>
  </si>
  <si>
    <t>Barchan 1 Noir</t>
  </si>
  <si>
    <t>EMS121F</t>
  </si>
  <si>
    <t>Barchan 3 Noir</t>
  </si>
  <si>
    <t>EMS122G</t>
  </si>
  <si>
    <t>Barchan 4 Rouge</t>
  </si>
  <si>
    <t>EMS123G</t>
  </si>
  <si>
    <t>Barchan 5 Rouge</t>
  </si>
  <si>
    <t>EMS124F</t>
  </si>
  <si>
    <t>Barchan 6 Noir</t>
  </si>
  <si>
    <t>EMS125G</t>
  </si>
  <si>
    <t>Barchan 7 Rouge</t>
  </si>
  <si>
    <t>EMS128F</t>
  </si>
  <si>
    <t>Barchan Smooth XL2 Noir</t>
  </si>
  <si>
    <t>EMS128G</t>
  </si>
  <si>
    <t>Barchan Smooth XL2 Rouge</t>
  </si>
  <si>
    <t>EMS129G</t>
  </si>
  <si>
    <t>Barchan Jugs XL1 Rouge</t>
  </si>
  <si>
    <t>EMS130G</t>
  </si>
  <si>
    <t>Barchan Jugs XL2 Rouge</t>
  </si>
  <si>
    <t>Screws per set (manually updated by retail team)</t>
  </si>
  <si>
    <t>Total Screws</t>
  </si>
  <si>
    <t>Total sets</t>
  </si>
  <si>
    <t>10*110</t>
  </si>
  <si>
    <t>Eclipse Slopers XXL</t>
  </si>
  <si>
    <t>Eclipse Giga Sloper XXL</t>
  </si>
  <si>
    <t>Fat Jug XXL</t>
  </si>
  <si>
    <t>Kayak Edges XXL</t>
  </si>
  <si>
    <t>Moon Jugs XXL</t>
  </si>
  <si>
    <t>Round Pinches XXL</t>
  </si>
  <si>
    <t>EH537</t>
  </si>
  <si>
    <t>Absolute Slopers XXL 1</t>
  </si>
  <si>
    <t>Absolute Slopers XXL 2</t>
  </si>
  <si>
    <t>Triangle Sloper XXL</t>
  </si>
  <si>
    <t>Whale Pinch XXL</t>
  </si>
  <si>
    <t>Asteroid Pinches XL</t>
  </si>
  <si>
    <t>Absolute Jugs XL 2</t>
  </si>
  <si>
    <t>EH562</t>
  </si>
  <si>
    <t>Absolute Sharp Triangles XL</t>
  </si>
  <si>
    <t>Marc's Slopers XL</t>
  </si>
  <si>
    <t>Triangle Slopers XL</t>
  </si>
  <si>
    <t>Drained Edges L</t>
  </si>
  <si>
    <t xml:space="preserve">Triangle Edges L </t>
  </si>
  <si>
    <t xml:space="preserve">Hard Pockets L </t>
  </si>
  <si>
    <t>Sander's Slopers L</t>
  </si>
  <si>
    <t>EH568</t>
  </si>
  <si>
    <t>Absolute Spheres L</t>
  </si>
  <si>
    <t>Drained Edges M</t>
  </si>
  <si>
    <t xml:space="preserve">Round Edges M </t>
  </si>
  <si>
    <t xml:space="preserve"> Sharp Edges M</t>
  </si>
  <si>
    <t>EH575</t>
  </si>
  <si>
    <t>Absolute Spheres M</t>
  </si>
  <si>
    <t>Crater Feet S</t>
  </si>
  <si>
    <t>Wave Edges S</t>
  </si>
  <si>
    <t>Organic Feet S</t>
  </si>
  <si>
    <t>EH565</t>
  </si>
  <si>
    <t>Absolute Drained Edges XS</t>
  </si>
  <si>
    <t xml:space="preserve">Triangle Feet XS </t>
  </si>
  <si>
    <t>Absolute Feet XS 2</t>
  </si>
  <si>
    <t xml:space="preserve">Climper Feet XS </t>
  </si>
  <si>
    <t xml:space="preserve">Macro Feet XS </t>
  </si>
  <si>
    <t>Essential Slopers XXL 1</t>
  </si>
  <si>
    <t>Handle Jugs XL</t>
  </si>
  <si>
    <t>Double Jugs L</t>
  </si>
  <si>
    <t>Flakes Jugs L 1</t>
  </si>
  <si>
    <t>Flakes Jugs L 2</t>
  </si>
  <si>
    <t>Easy Pockets L</t>
  </si>
  <si>
    <t>Essential Slopers L</t>
  </si>
  <si>
    <t>Pyramid Feet S</t>
  </si>
  <si>
    <t>Round Feet S</t>
  </si>
  <si>
    <t>Essential Feet XS 1</t>
  </si>
  <si>
    <t>Essential Feet XS</t>
  </si>
  <si>
    <t>Chill Out 30</t>
  </si>
  <si>
    <t>Chill Out 40</t>
  </si>
  <si>
    <t>Club 3</t>
  </si>
  <si>
    <t>Club 50</t>
  </si>
  <si>
    <t>Lead Setting 40</t>
  </si>
  <si>
    <t>Salathe 3</t>
  </si>
  <si>
    <t>Pulse Jugs XL</t>
  </si>
  <si>
    <t>Pulse Pockets XL</t>
  </si>
  <si>
    <t>Pulse Edges M</t>
  </si>
  <si>
    <t>Pulse Jugs M</t>
  </si>
  <si>
    <t>Pulse Pinches M</t>
  </si>
  <si>
    <t>Pulse Feet S</t>
  </si>
  <si>
    <t>Pulse Feet XS</t>
  </si>
  <si>
    <t>Pulse Pack</t>
  </si>
  <si>
    <t>EH553</t>
  </si>
  <si>
    <t>Essential Jugs M 1</t>
  </si>
  <si>
    <t>Yangshuo Pinches XL</t>
  </si>
  <si>
    <t>EMS048</t>
  </si>
  <si>
    <t>Yangshuo Tufa 4</t>
  </si>
  <si>
    <t>Alphabet</t>
  </si>
  <si>
    <t>Climb-it</t>
  </si>
  <si>
    <t xml:space="preserve">Didactics </t>
  </si>
  <si>
    <t>Instinct 2</t>
  </si>
  <si>
    <t>Kids 2</t>
  </si>
  <si>
    <t>Kineduc</t>
  </si>
  <si>
    <t>Numbers</t>
  </si>
  <si>
    <t>Pedagogs</t>
  </si>
  <si>
    <t>Tac</t>
  </si>
  <si>
    <t xml:space="preserve">Tic </t>
  </si>
  <si>
    <t>Toe</t>
  </si>
  <si>
    <t>Campus Crimps</t>
  </si>
  <si>
    <t>Campus Edges</t>
  </si>
  <si>
    <t>Campus Jugs</t>
  </si>
  <si>
    <t>Hangtime 2</t>
  </si>
  <si>
    <t>Kineboard</t>
  </si>
  <si>
    <t>Shauna's Edges M</t>
  </si>
  <si>
    <t>Shauna's Edges L</t>
  </si>
  <si>
    <t>Shauna's Pinches XL</t>
  </si>
  <si>
    <t>Shauna's Rails L</t>
  </si>
  <si>
    <t>Shauna's Rails XL</t>
  </si>
  <si>
    <t>Shauna's Rails XXL</t>
  </si>
  <si>
    <t>Shauna's Jugs XXL</t>
  </si>
  <si>
    <t>Shauna's Slopers XL</t>
  </si>
  <si>
    <t>Blob Pinches XL</t>
  </si>
  <si>
    <t>Shield Edges XXL</t>
  </si>
  <si>
    <t>Wing Edges M</t>
  </si>
  <si>
    <t>Drop Pinches XL</t>
  </si>
  <si>
    <t>Drop Pinches L</t>
  </si>
  <si>
    <t xml:space="preserve">Shauna's Rails XXL 3 </t>
  </si>
  <si>
    <t>Shield Edges XL</t>
  </si>
  <si>
    <t>Eclipse Jug XXL</t>
  </si>
  <si>
    <t>Drop Sloper XXL 1</t>
  </si>
  <si>
    <t>Drop Sloper XXL 3</t>
  </si>
  <si>
    <t>Drop Sloper XXL 2</t>
  </si>
  <si>
    <t>Flakes Jugs XL</t>
  </si>
  <si>
    <t>Shield Pinches M</t>
  </si>
  <si>
    <t>Bowl Jug XXL 1</t>
  </si>
  <si>
    <t>Bowl Jug XXL 2</t>
  </si>
  <si>
    <t>Drop Slopers L</t>
  </si>
  <si>
    <t>Bowl Jug XXL 3</t>
  </si>
  <si>
    <t>EMS089</t>
  </si>
  <si>
    <t>Yin yang Wok S</t>
  </si>
  <si>
    <t>Kids Easy</t>
  </si>
  <si>
    <t>Kids Intermediate</t>
  </si>
  <si>
    <t>Kids Challenge</t>
  </si>
  <si>
    <t>Funny Faces</t>
  </si>
  <si>
    <t>Smileys</t>
  </si>
  <si>
    <t>Joysticks</t>
  </si>
  <si>
    <t>Shauna's Edges L 2</t>
  </si>
  <si>
    <t>Shauna's Edges M 2</t>
  </si>
  <si>
    <t>Shauna's Edges L 3</t>
  </si>
  <si>
    <t>Shauna's Flats XL</t>
  </si>
  <si>
    <t>Shauna's Triangles XL</t>
  </si>
  <si>
    <t xml:space="preserve">Shauna's Triangles L </t>
  </si>
  <si>
    <t>Shauna's Pinches S</t>
  </si>
  <si>
    <t>Shauna's Pinches L</t>
  </si>
  <si>
    <t>Shauna's Pinches XL 2</t>
  </si>
  <si>
    <t>Shauna's Slopers XL 2</t>
  </si>
  <si>
    <t>Shauna's Jugs L</t>
  </si>
  <si>
    <t>Shauna's Jugs XL</t>
  </si>
  <si>
    <t>Shauna's Slopers L</t>
  </si>
  <si>
    <t>Shauna's Slopers XL 3</t>
  </si>
  <si>
    <t>Shauna's Rails L 2</t>
  </si>
  <si>
    <t>Shauna's Edges S</t>
  </si>
  <si>
    <t>Shauna's Pinches XXL</t>
  </si>
  <si>
    <t>Shauna's Giga Sloper 1</t>
  </si>
  <si>
    <t>Shauna's Giga Sloper  2</t>
  </si>
  <si>
    <t>Shauna's Rails XXL 2</t>
  </si>
  <si>
    <t>Shauna's Rails XL 2</t>
  </si>
  <si>
    <t>Shauna's Rails M</t>
  </si>
  <si>
    <t>Shauna's Sloper XXL</t>
  </si>
  <si>
    <t>Atami XS</t>
  </si>
  <si>
    <t>Atami S</t>
  </si>
  <si>
    <t>Atami M</t>
  </si>
  <si>
    <t>Atami L</t>
  </si>
  <si>
    <t>Atami XL 1</t>
  </si>
  <si>
    <t>Atami XL 2</t>
  </si>
  <si>
    <t>Atami XXL 1</t>
  </si>
  <si>
    <t>Atami XXL 2</t>
  </si>
  <si>
    <t>Giga Atami</t>
  </si>
  <si>
    <t>Simon Triangles XL</t>
  </si>
  <si>
    <t>Simon Jugs XL 1</t>
  </si>
  <si>
    <t>Simon Jugs XL 2</t>
  </si>
  <si>
    <t>Simon Jugs L</t>
  </si>
  <si>
    <t>Simon Jugs M</t>
  </si>
  <si>
    <t>Simon Edges S</t>
  </si>
  <si>
    <t>Simon Edges M</t>
  </si>
  <si>
    <t>Simon Feet S</t>
  </si>
  <si>
    <t>Drop Sloper XXL 4</t>
  </si>
  <si>
    <t>Vulkan                                         NEW!</t>
  </si>
  <si>
    <t>Vulkan L                                      NEW!</t>
  </si>
  <si>
    <t>Vulkan XL                                   NEW!</t>
  </si>
  <si>
    <t>Vulkan XXL                                 NEW!</t>
  </si>
  <si>
    <t>Gold Pack Small Simon</t>
  </si>
  <si>
    <t>Gold Pack Large Simon</t>
  </si>
  <si>
    <t>EMS085</t>
  </si>
  <si>
    <t>Hathor</t>
  </si>
  <si>
    <t>EMS086</t>
  </si>
  <si>
    <t>Seth</t>
  </si>
  <si>
    <t>M Skinny 100</t>
  </si>
  <si>
    <t>M Skinny 80</t>
  </si>
  <si>
    <t>MSkinny 60</t>
  </si>
  <si>
    <t>L Skinny 100</t>
  </si>
  <si>
    <t>L Skinny 80</t>
  </si>
  <si>
    <t>L Skinny 60</t>
  </si>
  <si>
    <t>M Nerve 100</t>
  </si>
  <si>
    <t>M Nerve 80</t>
  </si>
  <si>
    <t>M Nerve 60</t>
  </si>
  <si>
    <t>L Nerve 100</t>
  </si>
  <si>
    <t>L Nerve 80</t>
  </si>
  <si>
    <t>L Nerve 60</t>
  </si>
  <si>
    <t>Barchan Smooth Pack</t>
  </si>
  <si>
    <t>Barchan Jugs Pack</t>
  </si>
  <si>
    <t>Barchan Slopers Pack</t>
  </si>
  <si>
    <t>Barchan L1</t>
  </si>
  <si>
    <t>Barchan L3</t>
  </si>
  <si>
    <t>Barchan L4</t>
  </si>
  <si>
    <t>Barchan L5</t>
  </si>
  <si>
    <t>Barchan L6</t>
  </si>
  <si>
    <t>Barchan L7</t>
  </si>
  <si>
    <t>Barchan Smooth XL1</t>
  </si>
  <si>
    <t>Barchan Smooth XL2</t>
  </si>
  <si>
    <t>Barchan Jugs XL1</t>
  </si>
  <si>
    <t>Barchan Jugs XL2</t>
  </si>
  <si>
    <t>Taijitu</t>
  </si>
  <si>
    <t>Wok L</t>
  </si>
  <si>
    <t>Name</t>
  </si>
  <si>
    <t>Family</t>
  </si>
  <si>
    <t>Cat Price EU HT</t>
  </si>
  <si>
    <t>Colonne4</t>
  </si>
  <si>
    <t>Set Gross volume (L)</t>
  </si>
  <si>
    <t>Set Gross Weight (Kg)</t>
  </si>
  <si>
    <t>Holds Size</t>
  </si>
  <si>
    <t>Number of Holds</t>
  </si>
  <si>
    <t>Prehensions</t>
  </si>
  <si>
    <t>Package Size (cm*cm*cm)</t>
  </si>
  <si>
    <t>Colonne3</t>
  </si>
  <si>
    <t>Colonne2</t>
  </si>
  <si>
    <t>Colonne1</t>
  </si>
  <si>
    <t>Production Site</t>
  </si>
  <si>
    <t>Bolt &amp; screws (mm)</t>
  </si>
  <si>
    <t>Shaper</t>
  </si>
  <si>
    <t>Launch date</t>
  </si>
  <si>
    <t>Range</t>
  </si>
  <si>
    <t>Geodis Outbound cost</t>
  </si>
  <si>
    <t>60*20*12 cm</t>
  </si>
  <si>
    <t>VBA</t>
  </si>
  <si>
    <t>38*76*24</t>
  </si>
  <si>
    <t>Composite-X</t>
  </si>
  <si>
    <t>4 woodscrews 5*60</t>
  </si>
  <si>
    <t>Laurent</t>
  </si>
  <si>
    <t>1.356</t>
  </si>
  <si>
    <t>55*16*6 cm</t>
  </si>
  <si>
    <t>62,5*22*12,5</t>
  </si>
  <si>
    <t>3 woodscrews 5*70</t>
  </si>
  <si>
    <t>Vincent</t>
  </si>
  <si>
    <t>DF</t>
  </si>
  <si>
    <t>30*20*20</t>
  </si>
  <si>
    <t>Volx</t>
  </si>
  <si>
    <t>26 bolts 10*50</t>
  </si>
  <si>
    <t>21*16*15</t>
  </si>
  <si>
    <t>10 bolts 10*50</t>
  </si>
  <si>
    <t>20 bolts 10*50 + 20 woodscrews 5*40</t>
  </si>
  <si>
    <t>10 bolts 10*50 + 10 woodscrews 5*40</t>
  </si>
  <si>
    <t>Sander</t>
  </si>
  <si>
    <t xml:space="preserve">20 bolts 10*50 </t>
  </si>
  <si>
    <t>40*20*30</t>
  </si>
  <si>
    <t>40 bolts 10*50 + 10 bolts 10*70 + 50 woodscrews 5*40</t>
  </si>
  <si>
    <t>15 bolts 10*50 + 15 woodscrews 5*40</t>
  </si>
  <si>
    <t>EPUSA</t>
  </si>
  <si>
    <t>1 FHC 10*70 + 1 woodscrew 5*40</t>
  </si>
  <si>
    <t>22 bolts 10*50 + 22 woodscrews 5*40</t>
  </si>
  <si>
    <t>Alasdair</t>
  </si>
  <si>
    <t>20 woodscrew 5*40</t>
  </si>
  <si>
    <t>10 bolts 10*35 + 10 woodscrews 5*40</t>
  </si>
  <si>
    <t>EPUS</t>
  </si>
  <si>
    <t>38*28*24</t>
  </si>
  <si>
    <t>5 bolts 10*70 + 5 woodscrews 5*40</t>
  </si>
  <si>
    <t>19*19*12</t>
  </si>
  <si>
    <t>10 bolts 10*50 + 24 woodscrews 5*40</t>
  </si>
  <si>
    <t>12 bolts 10*50 + 12 woodscrews 5*40</t>
  </si>
  <si>
    <t>50*30*17</t>
  </si>
  <si>
    <t>30 bolts 10*70 +30 woodscrews 5*40</t>
  </si>
  <si>
    <t>9,5*9,5*6</t>
  </si>
  <si>
    <t>10 bolts 10*35</t>
  </si>
  <si>
    <t>10 bolts 10*70 + 10 woodscrews 5*40</t>
  </si>
  <si>
    <t>24*38*19</t>
  </si>
  <si>
    <t>1 bolt 10*50 + 1 woodscrew 5*40</t>
  </si>
  <si>
    <t>3.880</t>
  </si>
  <si>
    <t>2.798</t>
  </si>
  <si>
    <t>30 bolts 10*50 + 30 woodscrews 5*40</t>
  </si>
  <si>
    <t>2.422</t>
  </si>
  <si>
    <t>0.452</t>
  </si>
  <si>
    <t xml:space="preserve">10 bolts 10*35 + 10 woodscrews 5*40 </t>
  </si>
  <si>
    <t>1.182</t>
  </si>
  <si>
    <t>0.978</t>
  </si>
  <si>
    <t>7 bolts 10*50 + 7 woodscrews 5*40</t>
  </si>
  <si>
    <t>1.520</t>
  </si>
  <si>
    <t>8 bolts 10*50 + 8 woodscrews 5*40</t>
  </si>
  <si>
    <t>7.576</t>
  </si>
  <si>
    <t>61,5*41*22</t>
  </si>
  <si>
    <t>5 bolts 10*70 + 10 woodscrews 5*40</t>
  </si>
  <si>
    <t>25 woodscrews 5*40</t>
  </si>
  <si>
    <t>Brice Anz</t>
  </si>
  <si>
    <t>1 bolt 10*140 + 2 bolts 10*110 + 3 woodscrews 5*40 or 9 woodscrews 5*40</t>
  </si>
  <si>
    <t>Marc Daviet</t>
  </si>
  <si>
    <t>24*25*19</t>
  </si>
  <si>
    <t xml:space="preserve">4 bolts 10*70 + 1 bolt 10*90 + 5 woodscrews 5*40 or 20 woodscrews 5*40 </t>
  </si>
  <si>
    <t xml:space="preserve">1 bolt 10*120 + 1 woodscrew 5*40 or 5 woodscrews 5*40 </t>
  </si>
  <si>
    <t>38*38*24</t>
  </si>
  <si>
    <t>1 bolt 10*140 + 1 woodscrew 5*40 or 3 woodscrews 5*40</t>
  </si>
  <si>
    <t>38*4*5 cm</t>
  </si>
  <si>
    <t>16 woodscrews 5*70</t>
  </si>
  <si>
    <t>38*3*5 cm</t>
  </si>
  <si>
    <t>38*2*5 cm</t>
  </si>
  <si>
    <t>16 woodscrews 5*40</t>
  </si>
  <si>
    <t>2 bolts 10*100</t>
  </si>
  <si>
    <t>43 woodscrews 5*40</t>
  </si>
  <si>
    <t>2 bolts 10*100 + 1 bolt 10*70 + 3 woodscrews 5*40 or 6 woodscrews 5*40</t>
  </si>
  <si>
    <t>10 bolts 10*50 + 10 woodscrews 5*40 or 20 woodscrews 5*40</t>
  </si>
  <si>
    <t>40 woodscrews 5*40</t>
  </si>
  <si>
    <t xml:space="preserve">10 bolts 10*35 + 10 woodscrews 5*40 or 20 woodscrews 5*40 </t>
  </si>
  <si>
    <t>6.910</t>
  </si>
  <si>
    <t>15 bolts 10*35 + 25 bolts 10*50 + 40 woodscrews 5*40</t>
  </si>
  <si>
    <t>Philippe Truc</t>
  </si>
  <si>
    <t>4.476</t>
  </si>
  <si>
    <t xml:space="preserve">30 bolts 10*70 + 30 woodscrews 5*40 </t>
  </si>
  <si>
    <t xml:space="preserve">3 bolts 10*100 + 2 bolts 10*90 + 10 woodscrews 5*40 </t>
  </si>
  <si>
    <t>5.286</t>
  </si>
  <si>
    <t xml:space="preserve">40 bolts 10*70 + 40 woodscrews 5*40 </t>
  </si>
  <si>
    <t>2 bolts 10*140 + 1 bolt 10*160 or 16 woodscrews 5*40</t>
  </si>
  <si>
    <t>Nicolas Glée</t>
  </si>
  <si>
    <t>1 bolt 10*50 + 2 bolts 10*70 or 13 woodscrews 5*40</t>
  </si>
  <si>
    <t>12*19*9,5</t>
  </si>
  <si>
    <t>13 woodscrews 5*40</t>
  </si>
  <si>
    <t>Simon Favrot</t>
  </si>
  <si>
    <t>1 bolt 10*100 or 4 woodscrews 5*40</t>
  </si>
  <si>
    <t>2 bolts 10*70 + 1 bolt 10*100 or 10 woodscrews 5*40</t>
  </si>
  <si>
    <t>42 Woodscrews 4,5*40</t>
  </si>
  <si>
    <t>4 bolts 10*70 + 2 bolts 10*100 + 6 woodscrews 5*40</t>
  </si>
  <si>
    <t>20 woodscrews 4,5*40</t>
  </si>
  <si>
    <t>3 bolts 10*50 + 2 bolts 10*70 + 3 woodscrews 5*40</t>
  </si>
  <si>
    <t>2 bolts 10*100 + 2 woodscrews 5*40</t>
  </si>
  <si>
    <t>38*24*19</t>
  </si>
  <si>
    <t>2 bolts 10*70 + 1 bolt 10*100 + 3 woodscrews 5*40</t>
  </si>
  <si>
    <t>1 bolt 10*140 + 1 woodscrew 5*40</t>
  </si>
  <si>
    <t>2 bolts 10*35 + 8 bolts 10*50</t>
  </si>
  <si>
    <t>7 bolts 10*50 + 3 bolts 10*35</t>
  </si>
  <si>
    <t>3 bolts 10*100 + 3 woodscrews 5*40</t>
  </si>
  <si>
    <t>3 bolts 10*120 or 16 woodscrews 5*40</t>
  </si>
  <si>
    <t>1 bolt 10*100 + 1 bolt 10*120 or 12 woodscrews 5*40</t>
  </si>
  <si>
    <t>24*24*19</t>
  </si>
  <si>
    <t>3 bolts 10 *35 + 5 woodscrews 5*40 or 13 woodscrews 5*40</t>
  </si>
  <si>
    <t>2 bolts 10*100 + 1 bolt 10 *120 + 1 bolt 10*140 or 25 woodscrews 5*40</t>
  </si>
  <si>
    <t>1 bolt 10*100 + 3 bolts 10*120 + 1 bolt 10*140 or 19 woodscrews 5*40</t>
  </si>
  <si>
    <t>40*40*26</t>
  </si>
  <si>
    <t>3 bolts 10*90 or 13 woodscrews 5*40</t>
  </si>
  <si>
    <t>Eloi</t>
  </si>
  <si>
    <t>2 bolts 10*50 + 1 bolt 10*70 or 12 woodscrews 5*40</t>
  </si>
  <si>
    <t>1 bolt 10*70 or 5 woodscrews 5*40</t>
  </si>
  <si>
    <t>1 bolt 10*160 or 7 woodscrews 5*40</t>
  </si>
  <si>
    <t>40*40*52</t>
  </si>
  <si>
    <t>6 woodscrews 5*40</t>
  </si>
  <si>
    <t>9 woodscrews 5*40</t>
  </si>
  <si>
    <t>5 bolts 10*70</t>
  </si>
  <si>
    <t>5 bolts 10*70 + 15 woodscrews 5*40</t>
  </si>
  <si>
    <t>1 bolt 10*120 + or 5 woodscrews 5*40</t>
  </si>
  <si>
    <t>1 bolt 10*140 or 6 woodscrews 5*40</t>
  </si>
  <si>
    <t>20 woodscrews 5*40</t>
  </si>
  <si>
    <t>Shauna Coxsey</t>
  </si>
  <si>
    <t>2 bolts 10*70 or 5 woodscrews 5*40</t>
  </si>
  <si>
    <t>79*24*9</t>
  </si>
  <si>
    <t>10 woodscrews 5*40</t>
  </si>
  <si>
    <t>90*20*20</t>
  </si>
  <si>
    <t>1 bolt 10*70 + 2 bolts 10*90 or 12 woodscrews 5*40</t>
  </si>
  <si>
    <t>24*19*19</t>
  </si>
  <si>
    <t>7 woodscrews 5*40</t>
  </si>
  <si>
    <t>1 bolt 10*50 + 1 bolt 10*70 or 8 woodscrews 5*40</t>
  </si>
  <si>
    <t xml:space="preserve">22 woodscrews 5*40 </t>
  </si>
  <si>
    <t xml:space="preserve">11 woodscrews 5*40 </t>
  </si>
  <si>
    <t>19*24*19</t>
  </si>
  <si>
    <t xml:space="preserve">9 woodscrews 5*40 </t>
  </si>
  <si>
    <t xml:space="preserve">10 woodscrews 5*40 </t>
  </si>
  <si>
    <t>12*24*19</t>
  </si>
  <si>
    <t xml:space="preserve">2 bolts 10*70 or 7 woodscrews 5*40 </t>
  </si>
  <si>
    <t xml:space="preserve">3 bolts 10*100 or 12 woodscrews 5*40 </t>
  </si>
  <si>
    <t xml:space="preserve">5 bolts 10*100 or 18 woodscrews 5*40 </t>
  </si>
  <si>
    <t xml:space="preserve">3 bolts 10*70 or 20 woodscrews 5*40 </t>
  </si>
  <si>
    <t>19*19*24</t>
  </si>
  <si>
    <t xml:space="preserve">14 woodscrews 5*40 </t>
  </si>
  <si>
    <t xml:space="preserve">1 bolt 10*100 + 15 woodscrews 5*40 </t>
  </si>
  <si>
    <t xml:space="preserve">2 bolts 10*70 or 8 woodscrews 5*40 </t>
  </si>
  <si>
    <t xml:space="preserve">2 bolts 10*120 or 6 woodscrews 5*40 </t>
  </si>
  <si>
    <t xml:space="preserve">1 bolt 10*160 or 8 woodscrews 5*40 </t>
  </si>
  <si>
    <t xml:space="preserve">2 bolts 10*70 or 14 woodscrews 5*40 </t>
  </si>
  <si>
    <t xml:space="preserve">34 woodscrews 5*40 </t>
  </si>
  <si>
    <t xml:space="preserve">1 bolt 10*140 or 7 woodscrews 5*40 </t>
  </si>
  <si>
    <t>9,5*9,5*12</t>
  </si>
  <si>
    <t xml:space="preserve">13 woodscrews 5*40 </t>
  </si>
  <si>
    <t>BleauJob</t>
  </si>
  <si>
    <t xml:space="preserve">17 woodscrews 5*40 </t>
  </si>
  <si>
    <t xml:space="preserve">15 woodscrews 5*40 </t>
  </si>
  <si>
    <t xml:space="preserve">3 bolts 10*50 or 12 woodscrews 5*40 </t>
  </si>
  <si>
    <t xml:space="preserve">3 bolts 10*120 or 12 woodscrews 5*40 </t>
  </si>
  <si>
    <t xml:space="preserve">2 bolts 10*120 or 8 woodscrews 5*40 </t>
  </si>
  <si>
    <t xml:space="preserve">6 woodscrews 5*40 </t>
  </si>
  <si>
    <t xml:space="preserve">1 bolt 10*100 + 10 woodscrews 5*40 </t>
  </si>
  <si>
    <t xml:space="preserve">3 bolts 10*100 or 9 woodscrews 5*40 </t>
  </si>
  <si>
    <t xml:space="preserve">4 bolts 10*100 or 12 woodscrews 5*40 </t>
  </si>
  <si>
    <t xml:space="preserve">5 bolts 10*70 or 15 woodscrews 5*40 </t>
  </si>
  <si>
    <t xml:space="preserve">20 woodscrews 5*40 </t>
  </si>
  <si>
    <t>Vulkan</t>
  </si>
  <si>
    <t>38*28*23</t>
  </si>
  <si>
    <t>4 woodscrews 5*70</t>
  </si>
  <si>
    <t>Vulkan L</t>
  </si>
  <si>
    <t>5 woodscrews 5*70</t>
  </si>
  <si>
    <t>Vulkan XL</t>
  </si>
  <si>
    <t>6 woodscrews 5*70</t>
  </si>
  <si>
    <t>Vulkan XXL</t>
  </si>
  <si>
    <t>7 woodscrews 5*70</t>
  </si>
  <si>
    <t>3.790</t>
  </si>
  <si>
    <t xml:space="preserve">40 bolts 10*50 + 10 woodscrews 5*40 </t>
  </si>
  <si>
    <t xml:space="preserve">50 bolts 10*50 + 20 woodscrews 5*40 </t>
  </si>
  <si>
    <t>60cm*60cm*20cm</t>
  </si>
  <si>
    <t>60*60*20</t>
  </si>
  <si>
    <t>Kandi</t>
  </si>
  <si>
    <t>8 woodscrews 5*70</t>
  </si>
  <si>
    <t>80cm*80cm*30cm</t>
  </si>
  <si>
    <t>80*80*30</t>
  </si>
  <si>
    <t>10 woodscrews 5*70</t>
  </si>
  <si>
    <t>90cm*33cm*21cm</t>
  </si>
  <si>
    <t>94,5*45*20</t>
  </si>
  <si>
    <t>EPC</t>
  </si>
  <si>
    <t>1 bolt 10*70 + 4 woodscrews 5*40</t>
  </si>
  <si>
    <t>75cm-75cm*50cm</t>
  </si>
  <si>
    <t>75*75*50</t>
  </si>
  <si>
    <t>60cm*60cm*30cm</t>
  </si>
  <si>
    <t>60*60*30</t>
  </si>
  <si>
    <t>2014</t>
  </si>
  <si>
    <t>80cm*70cm*33cm</t>
  </si>
  <si>
    <t>80*70*33</t>
  </si>
  <si>
    <t>ACEP</t>
  </si>
  <si>
    <t>12 woodscrews 5*70</t>
  </si>
  <si>
    <t>80cm*70cm*32cm</t>
  </si>
  <si>
    <t>80*70*32</t>
  </si>
  <si>
    <t>9 woodscrews 5*70</t>
  </si>
  <si>
    <t>80cm*77cm*33cm</t>
  </si>
  <si>
    <t>80*77*33</t>
  </si>
  <si>
    <t>14 woodscrews 5*70</t>
  </si>
  <si>
    <t>116cm*40cm*32cm</t>
  </si>
  <si>
    <t>116*40*32</t>
  </si>
  <si>
    <t>13 woodscrews 5*70</t>
  </si>
  <si>
    <t>80cm*70cm*20cm</t>
  </si>
  <si>
    <t>80*70*40</t>
  </si>
  <si>
    <t>18 woodscrews 5*70</t>
  </si>
  <si>
    <t>40cm*35cm*20cm</t>
  </si>
  <si>
    <t>40*35*20</t>
  </si>
  <si>
    <t>133cm*100cm*20cm</t>
  </si>
  <si>
    <t>133*100*40</t>
  </si>
  <si>
    <t>20 woodscrews 5*70</t>
  </si>
  <si>
    <t>40cm*40cm*20cm</t>
  </si>
  <si>
    <t>40*40*20</t>
  </si>
  <si>
    <t>40cm*80cm*35cm</t>
  </si>
  <si>
    <t>80*40*35</t>
  </si>
  <si>
    <t>94*35*15 / 103*70*15 cm</t>
  </si>
  <si>
    <t>100*100*15</t>
  </si>
  <si>
    <t>15 woodscrews 5*70</t>
  </si>
  <si>
    <t xml:space="preserve">60*60*20 / 55*45*20 cm </t>
  </si>
  <si>
    <t>120*60*20</t>
  </si>
  <si>
    <t>40*40*15 cm</t>
  </si>
  <si>
    <t>40*40*15</t>
  </si>
  <si>
    <t>20*18*10 cm</t>
  </si>
  <si>
    <t>60*18*20</t>
  </si>
  <si>
    <t>65,5*20cm</t>
  </si>
  <si>
    <t>66*66*26</t>
  </si>
  <si>
    <t>72*72*26</t>
  </si>
  <si>
    <t>75*75*28</t>
  </si>
  <si>
    <t>Florent Bonvarlet</t>
  </si>
  <si>
    <t>74*78*33</t>
  </si>
  <si>
    <t>75*80*35</t>
  </si>
  <si>
    <t>40*41*20</t>
  </si>
  <si>
    <t>42*42*22</t>
  </si>
  <si>
    <t>53*53*29</t>
  </si>
  <si>
    <t>55*55*30</t>
  </si>
  <si>
    <t>51*51*28</t>
  </si>
  <si>
    <t>53*53*30</t>
  </si>
  <si>
    <t>60*61*46</t>
  </si>
  <si>
    <t>62*62*48</t>
  </si>
  <si>
    <t>Eggcup S 1</t>
  </si>
  <si>
    <t>39*39*8</t>
  </si>
  <si>
    <t>39*39*8cm</t>
  </si>
  <si>
    <t>Eggcup S 2</t>
  </si>
  <si>
    <t>39*39*10</t>
  </si>
  <si>
    <t>54*54*16</t>
  </si>
  <si>
    <t>Eggcup 3</t>
  </si>
  <si>
    <t>38*38*16</t>
  </si>
  <si>
    <t>Eggcup M</t>
  </si>
  <si>
    <t>Eggcup 5</t>
  </si>
  <si>
    <t>51*51*22</t>
  </si>
  <si>
    <t>62*62*13</t>
  </si>
  <si>
    <t>Dish S</t>
  </si>
  <si>
    <t>38*38*11</t>
  </si>
  <si>
    <t>Dish 2</t>
  </si>
  <si>
    <t>46*46*11</t>
  </si>
  <si>
    <t>Dish 3</t>
  </si>
  <si>
    <t>51*51*7</t>
  </si>
  <si>
    <t>A mettre à jour</t>
  </si>
  <si>
    <t>Dish M</t>
  </si>
  <si>
    <t>Dish 5</t>
  </si>
  <si>
    <t>62*62*18</t>
  </si>
  <si>
    <t>Bucket 1</t>
  </si>
  <si>
    <t>65*65*18</t>
  </si>
  <si>
    <t>Bucket 2</t>
  </si>
  <si>
    <t>65*65*19</t>
  </si>
  <si>
    <t>77*77*26</t>
  </si>
  <si>
    <t>Giga Bucket</t>
  </si>
  <si>
    <t>100*100*30</t>
  </si>
  <si>
    <t>34*33*16</t>
  </si>
  <si>
    <t>55*51*26</t>
  </si>
  <si>
    <t>60*55*30</t>
  </si>
  <si>
    <t>83*80*40</t>
  </si>
  <si>
    <t>90*85*45</t>
  </si>
  <si>
    <t>11 woodscrews 5*70</t>
  </si>
  <si>
    <t>31*31*11</t>
  </si>
  <si>
    <t>36*36*11</t>
  </si>
  <si>
    <t>3x36*25*7</t>
  </si>
  <si>
    <t>3x36*24*8</t>
  </si>
  <si>
    <t>2x37*25*8</t>
  </si>
  <si>
    <t>53*33*8</t>
  </si>
  <si>
    <t>53*35*8</t>
  </si>
  <si>
    <t>70*42*10</t>
  </si>
  <si>
    <t>70*36*10</t>
  </si>
  <si>
    <t>70*42*12</t>
  </si>
  <si>
    <t>70*43*13</t>
  </si>
  <si>
    <t>81*50*14</t>
  </si>
  <si>
    <t>80*50*17</t>
  </si>
  <si>
    <t>80*50*16</t>
  </si>
  <si>
    <t>82*54*16</t>
  </si>
  <si>
    <t>FHC 10x50</t>
  </si>
  <si>
    <t>FHC 10x35</t>
  </si>
  <si>
    <t>FHC 10x70</t>
  </si>
  <si>
    <t>FHC 10x50 stainless steel</t>
  </si>
  <si>
    <t>FHC 10x35 stainless steel</t>
  </si>
  <si>
    <t>FHC 10x70 stainless steel</t>
  </si>
  <si>
    <t>Wood screws 5x40</t>
  </si>
  <si>
    <t>Wood screws 5x70</t>
  </si>
  <si>
    <t xml:space="preserve">Allen key in T n°6 FACOM  </t>
  </si>
  <si>
    <t>Allen key in T n°6</t>
  </si>
  <si>
    <t>Fischer dowel for concrete M10</t>
  </si>
  <si>
    <t>Fischer dowel for concrete stainless steel M10</t>
  </si>
  <si>
    <t>Expansion anchor EAWH10</t>
  </si>
  <si>
    <t>T-nut inserts M10</t>
  </si>
  <si>
    <t xml:space="preserve">L-shaped screw-in inserts M10 </t>
  </si>
  <si>
    <t>FHC 10x100</t>
  </si>
  <si>
    <t xml:space="preserve">FHC 10x120 </t>
  </si>
  <si>
    <t xml:space="preserve">FHC 10x50 stainless steel anti-theft </t>
  </si>
  <si>
    <t>Allen key in T n°6 for anti-theft screws</t>
  </si>
  <si>
    <t xml:space="preserve">FHC 10x35 stainless steel anti-theft </t>
  </si>
  <si>
    <t xml:space="preserve">CHC 10x35 full thread </t>
  </si>
  <si>
    <t>CHC 10x50 full thread</t>
  </si>
  <si>
    <t>CHC 10x70 full thread</t>
  </si>
  <si>
    <t>CHC 10x100 full thread</t>
  </si>
  <si>
    <t xml:space="preserve">CHC 10x120 </t>
  </si>
  <si>
    <t xml:space="preserve">CHC 10x160 </t>
  </si>
  <si>
    <t xml:space="preserve">CHC 10x180 </t>
  </si>
  <si>
    <t xml:space="preserve">CHC 10x140 </t>
  </si>
  <si>
    <t xml:space="preserve">Allen key in T n°8 </t>
  </si>
  <si>
    <t>FHC 10x140</t>
  </si>
  <si>
    <t>FHC 10x160</t>
  </si>
  <si>
    <t>FHC 10x180</t>
  </si>
  <si>
    <t>Wood screws 5x40 Torx</t>
  </si>
  <si>
    <t>Wood screws 5x70 Torx</t>
  </si>
  <si>
    <t>EQ896</t>
  </si>
  <si>
    <t>Wood screws 4x16 Torx</t>
  </si>
  <si>
    <t>Gold Pack Small</t>
  </si>
  <si>
    <t>10 bolts 10*40 + 20 woodscrews 5*40</t>
  </si>
  <si>
    <t>Gold pack Large</t>
  </si>
  <si>
    <t>6 bolts 10*50 + 4 bolts 10*70 + 6 woodscrews 5*40</t>
  </si>
  <si>
    <t>15 bolts 10*70 + 15 woodscrews 5*40</t>
  </si>
  <si>
    <t>System Disk 100mm</t>
  </si>
  <si>
    <t>Greenholds</t>
  </si>
  <si>
    <t>System Disk 180mm</t>
  </si>
  <si>
    <t>System Disk set 18 holds</t>
  </si>
  <si>
    <t>System Disk set 27 holds</t>
  </si>
  <si>
    <t>System Disk set 36 holds</t>
  </si>
  <si>
    <t>System Disk set 45 holds</t>
  </si>
  <si>
    <t>Campus Ball 40mm</t>
  </si>
  <si>
    <t>Campus Ball 55mm</t>
  </si>
  <si>
    <t>Campus Ball 70mm</t>
  </si>
  <si>
    <t>Campus board set 60 holds</t>
  </si>
  <si>
    <t>Campus board set 84 holds</t>
  </si>
  <si>
    <t>Campus board set 108 holds</t>
  </si>
  <si>
    <t>Campus Rung 25mm</t>
  </si>
  <si>
    <t>Campus Rung 30mm</t>
  </si>
  <si>
    <t>Campus Rung 35mm</t>
  </si>
  <si>
    <t>Route Markers (50 units)</t>
  </si>
  <si>
    <t>11*107*14 cm</t>
  </si>
  <si>
    <t>14*107*14 cm</t>
  </si>
  <si>
    <t>18*107*14 cm</t>
  </si>
  <si>
    <t>14*152*19 cm</t>
  </si>
  <si>
    <t>17*152*19 cm</t>
  </si>
  <si>
    <t>24*152*19 cm</t>
  </si>
  <si>
    <t>31*107*14 cm</t>
  </si>
  <si>
    <t>31*107*15 cm</t>
  </si>
  <si>
    <t>31*107*16 cm</t>
  </si>
  <si>
    <t>46*153*22 cm</t>
  </si>
  <si>
    <t>46*153*23 cm</t>
  </si>
  <si>
    <t>46*153*24 cm</t>
  </si>
  <si>
    <t>Down Climb Jug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</si>
</sst>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£&quot;#,##0.00"/>
    <numFmt numFmtId="165" formatCode="_-* #,##0.0_-;\-* #,##0.0_-;_-* &quot;-&quot;??_-;_-@"/>
    <numFmt numFmtId="166" formatCode="_-* #,##0_-;\-* #,##0_-;_-* &quot;-&quot;??_-;_-@"/>
    <numFmt numFmtId="167" formatCode="_-* #,##0.000_-;\-* #,##0.000_-;_-* &quot;-&quot;??_-;_-@"/>
    <numFmt numFmtId="168" formatCode="_-* #,##0.00_-;\-* #,##0.00_-;_-* &quot;-&quot;??_-;_-@"/>
    <numFmt numFmtId="169" formatCode="_(&quot;€&quot;* #,##0.00_);_(&quot;€&quot;* \(#,##0.00\);_(&quot;€&quot;* &quot;-&quot;??_);_(@_)"/>
  </numFmts>
  <fonts count="29">
    <font>
      <sz val="11.0"/>
      <color theme="1"/>
      <name val="Calibri"/>
      <scheme val="minor"/>
    </font>
    <font>
      <b/>
      <sz val="18.0"/>
      <color theme="0"/>
      <name val="Arial"/>
    </font>
    <font/>
    <font>
      <sz val="9.0"/>
      <color theme="1"/>
      <name val="Arial"/>
    </font>
    <font>
      <b/>
      <sz val="12.0"/>
      <color theme="0"/>
      <name val="Arial"/>
    </font>
    <font>
      <b/>
      <sz val="9.0"/>
      <color theme="0"/>
      <name val="Arial"/>
    </font>
    <font>
      <b/>
      <u/>
      <sz val="9.0"/>
      <color theme="1"/>
      <name val="Arial"/>
    </font>
    <font>
      <b/>
      <u/>
      <sz val="11.0"/>
      <color theme="1"/>
      <name val="Calibri"/>
    </font>
    <font>
      <b/>
      <sz val="9.0"/>
      <color theme="1"/>
      <name val="Calibri"/>
    </font>
    <font>
      <sz val="9.0"/>
      <color theme="1"/>
      <name val="Calibri"/>
    </font>
    <font>
      <b/>
      <sz val="9.0"/>
      <color rgb="FF000000"/>
      <name val="Quattrocento Sans"/>
    </font>
    <font>
      <sz val="9.0"/>
      <color rgb="FF000000"/>
      <name val="Quattrocento Sans"/>
    </font>
    <font>
      <b/>
      <sz val="10.0"/>
      <color theme="1"/>
      <name val="Arial"/>
    </font>
    <font>
      <sz val="11.0"/>
      <color theme="1"/>
      <name val="Calibri"/>
    </font>
    <font>
      <sz val="10.0"/>
      <color rgb="FF384764"/>
      <name val="Quattrocento Sans"/>
    </font>
    <font>
      <b/>
      <sz val="14.0"/>
      <color theme="1"/>
      <name val="Calibri"/>
    </font>
    <font>
      <color theme="1"/>
      <name val="Calibri"/>
      <scheme val="minor"/>
    </font>
    <font>
      <b/>
      <sz val="9.0"/>
      <color theme="1"/>
      <name val="Arial"/>
    </font>
    <font>
      <i/>
      <sz val="9.0"/>
      <color theme="1"/>
      <name val="Arial"/>
    </font>
    <font>
      <sz val="9.0"/>
      <color theme="0"/>
      <name val="Arial"/>
    </font>
    <font>
      <b/>
      <sz val="11.0"/>
      <color theme="1"/>
      <name val="Calibri"/>
    </font>
    <font>
      <sz val="8.0"/>
      <color theme="0"/>
      <name val="Arial"/>
    </font>
    <font>
      <b/>
      <sz val="9.0"/>
      <color rgb="FF3F3F3F"/>
      <name val="Arial"/>
    </font>
    <font>
      <b/>
      <u/>
      <sz val="11.0"/>
      <color theme="1"/>
      <name val="Calibri"/>
    </font>
    <font>
      <sz val="8.0"/>
      <color rgb="FFFF0000"/>
      <name val="Arial"/>
    </font>
    <font>
      <sz val="9.0"/>
      <color rgb="FFFF0000"/>
      <name val="Arial"/>
    </font>
    <font>
      <b/>
      <sz val="9.0"/>
      <color theme="0"/>
      <name val="Calibri"/>
    </font>
    <font>
      <sz val="9.0"/>
      <color rgb="FFFF0000"/>
      <name val="Calibri"/>
    </font>
    <font>
      <sz val="11.0"/>
      <color rgb="FF000000"/>
      <name val="Calibri"/>
    </font>
  </fonts>
  <fills count="32">
    <fill>
      <patternFill patternType="none"/>
    </fill>
    <fill>
      <patternFill patternType="lightGray"/>
    </fill>
    <fill>
      <patternFill patternType="solid">
        <fgColor rgb="FF4DB0B9"/>
        <bgColor rgb="FF4DB0B9"/>
      </patternFill>
    </fill>
    <fill>
      <patternFill patternType="solid">
        <fgColor rgb="FFE83C35"/>
        <bgColor rgb="FFE83C3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9359A8"/>
        <bgColor rgb="FF9359A8"/>
      </patternFill>
    </fill>
    <fill>
      <patternFill patternType="solid">
        <fgColor rgb="FF00B050"/>
        <bgColor rgb="FF00B050"/>
      </patternFill>
    </fill>
    <fill>
      <patternFill patternType="solid">
        <fgColor rgb="FFB5F030"/>
        <bgColor rgb="FFB5F030"/>
      </patternFill>
    </fill>
    <fill>
      <patternFill patternType="solid">
        <fgColor rgb="FFFF6B36"/>
        <bgColor rgb="FFFF6B36"/>
      </patternFill>
    </fill>
    <fill>
      <patternFill patternType="solid">
        <fgColor rgb="FFF2F20E"/>
        <bgColor rgb="FFF2F20E"/>
      </patternFill>
    </fill>
    <fill>
      <patternFill patternType="solid">
        <fgColor rgb="FFFF0000"/>
        <bgColor rgb="FFFF0000"/>
      </patternFill>
    </fill>
    <fill>
      <patternFill patternType="solid">
        <fgColor rgb="FF3085C6"/>
        <bgColor rgb="FF3085C6"/>
      </patternFill>
    </fill>
    <fill>
      <patternFill patternType="solid">
        <fgColor theme="1"/>
        <bgColor theme="1"/>
      </patternFill>
    </fill>
    <fill>
      <patternFill patternType="solid">
        <fgColor rgb="FFFF53D2"/>
        <bgColor rgb="FFFF53D2"/>
      </patternFill>
    </fill>
    <fill>
      <patternFill patternType="solid">
        <fgColor rgb="FFBFBFBF"/>
        <bgColor rgb="FFBFBFBF"/>
      </patternFill>
    </fill>
    <fill>
      <patternFill patternType="solid">
        <fgColor rgb="FFBF9000"/>
        <bgColor rgb="FFBF9000"/>
      </patternFill>
    </fill>
    <fill>
      <patternFill patternType="solid">
        <fgColor rgb="FF1DD1C0"/>
        <bgColor rgb="FF1DD1C0"/>
      </patternFill>
    </fill>
    <fill>
      <patternFill patternType="solid">
        <fgColor rgb="FFF4B083"/>
        <bgColor rgb="FFF4B083"/>
      </patternFill>
    </fill>
    <fill>
      <patternFill patternType="solid">
        <fgColor rgb="FFCC00CC"/>
        <bgColor rgb="FFCC00CC"/>
      </patternFill>
    </fill>
    <fill>
      <patternFill patternType="solid">
        <fgColor rgb="FF92D050"/>
        <bgColor rgb="FF92D050"/>
      </patternFill>
    </fill>
    <fill>
      <patternFill patternType="solid">
        <fgColor rgb="FFF68D00"/>
        <bgColor rgb="FFF68D00"/>
      </patternFill>
    </fill>
    <fill>
      <patternFill patternType="solid">
        <fgColor rgb="FFD0CECE"/>
        <bgColor rgb="FFD0CECE"/>
      </patternFill>
    </fill>
    <fill>
      <patternFill patternType="solid">
        <fgColor rgb="FFFF5050"/>
        <bgColor rgb="FFFF5050"/>
      </patternFill>
    </fill>
    <fill>
      <patternFill patternType="solid">
        <fgColor rgb="FF00EA9C"/>
        <bgColor rgb="FF00EA9C"/>
      </patternFill>
    </fill>
    <fill>
      <patternFill patternType="solid">
        <fgColor rgb="FF66CCFF"/>
        <bgColor rgb="FF66CCFF"/>
      </patternFill>
    </fill>
    <fill>
      <patternFill patternType="solid">
        <fgColor rgb="FF595959"/>
        <bgColor rgb="FF595959"/>
      </patternFill>
    </fill>
    <fill>
      <patternFill patternType="solid">
        <fgColor rgb="FFEC008C"/>
        <bgColor rgb="FFEC008C"/>
      </patternFill>
    </fill>
    <fill>
      <patternFill patternType="solid">
        <fgColor rgb="FFFFFF00"/>
        <bgColor rgb="FFFFFF00"/>
      </patternFill>
    </fill>
  </fills>
  <borders count="69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000000"/>
      </top>
      <bottom style="thin">
        <color theme="0"/>
      </bottom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</border>
    <border>
      <left style="thin">
        <color theme="0"/>
      </left>
      <right/>
      <top style="thin">
        <color rgb="FF000000"/>
      </top>
      <bottom style="thin">
        <color theme="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/>
      <bottom/>
    </border>
    <border>
      <left style="thin">
        <color rgb="FF000000"/>
      </left>
      <right style="thin">
        <color theme="0"/>
      </right>
      <top style="thin">
        <color theme="0"/>
      </top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0000"/>
      </bottom>
    </border>
    <border>
      <left style="thin">
        <color theme="0"/>
      </left>
      <right style="thin">
        <color rgb="FF000000"/>
      </right>
      <top style="thin">
        <color theme="0"/>
      </top>
      <bottom style="thin">
        <color rgb="FF000000"/>
      </bottom>
    </border>
    <border>
      <left style="thin">
        <color theme="0"/>
      </left>
      <right/>
      <top style="thin">
        <color theme="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</border>
    <border>
      <left style="thin">
        <color rgb="FF000000"/>
      </left>
      <top/>
    </border>
    <border>
      <top/>
    </border>
    <border>
      <right/>
      <top/>
    </border>
    <border>
      <right/>
    </border>
    <border>
      <left style="thin">
        <color rgb="FF000000"/>
      </left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3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1" fillId="2" fontId="4" numFmtId="0" xfId="0" applyAlignment="1" applyBorder="1" applyFont="1">
      <alignment horizontal="center"/>
    </xf>
    <xf borderId="1" fillId="2" fontId="5" numFmtId="0" xfId="0" applyAlignment="1" applyBorder="1" applyFont="1">
      <alignment horizontal="center"/>
    </xf>
    <xf borderId="1" fillId="2" fontId="4" numFmtId="0" xfId="0" applyAlignment="1" applyBorder="1" applyFont="1">
      <alignment horizontal="center" vertical="center"/>
    </xf>
    <xf borderId="0" fillId="0" fontId="6" numFmtId="0" xfId="0" applyFont="1"/>
    <xf borderId="0" fillId="0" fontId="7" numFmtId="0" xfId="0" applyFont="1"/>
    <xf borderId="4" fillId="0" fontId="3" numFmtId="0" xfId="0" applyBorder="1" applyFont="1"/>
    <xf borderId="5" fillId="0" fontId="3" numFmtId="0" xfId="0" applyBorder="1" applyFont="1"/>
    <xf borderId="0" fillId="0" fontId="8" numFmtId="0" xfId="0" applyFont="1"/>
    <xf borderId="6" fillId="0" fontId="3" numFmtId="0" xfId="0" applyBorder="1" applyFont="1"/>
    <xf borderId="7" fillId="0" fontId="3" numFmtId="0" xfId="0" applyBorder="1" applyFont="1"/>
    <xf borderId="0" fillId="0" fontId="9" numFmtId="0" xfId="0" applyFont="1"/>
    <xf borderId="8" fillId="0" fontId="3" numFmtId="0" xfId="0" applyBorder="1" applyFont="1"/>
    <xf borderId="9" fillId="2" fontId="5" numFmtId="0" xfId="0" applyAlignment="1" applyBorder="1" applyFont="1">
      <alignment horizontal="center" vertical="center"/>
    </xf>
    <xf borderId="10" fillId="2" fontId="5" numFmtId="0" xfId="0" applyAlignment="1" applyBorder="1" applyFont="1">
      <alignment horizontal="center" vertical="center"/>
    </xf>
    <xf borderId="11" fillId="0" fontId="3" numFmtId="0" xfId="0" applyBorder="1" applyFont="1"/>
    <xf borderId="0" fillId="0" fontId="10" numFmtId="0" xfId="0" applyFont="1"/>
    <xf borderId="0" fillId="0" fontId="11" numFmtId="0" xfId="0" applyFont="1"/>
    <xf borderId="4" fillId="0" fontId="12" numFmtId="0" xfId="0" applyBorder="1" applyFont="1"/>
    <xf borderId="12" fillId="0" fontId="9" numFmtId="0" xfId="0" applyBorder="1" applyFont="1"/>
    <xf borderId="5" fillId="0" fontId="9" numFmtId="0" xfId="0" applyBorder="1" applyFont="1"/>
    <xf borderId="12" fillId="0" fontId="13" numFmtId="0" xfId="0" applyBorder="1" applyFont="1"/>
    <xf borderId="5" fillId="0" fontId="13" numFmtId="0" xfId="0" applyBorder="1" applyFont="1"/>
    <xf borderId="6" fillId="0" fontId="13" numFmtId="0" xfId="0" applyBorder="1" applyFont="1"/>
    <xf borderId="7" fillId="0" fontId="9" numFmtId="0" xfId="0" applyBorder="1" applyFont="1"/>
    <xf borderId="7" fillId="0" fontId="13" numFmtId="0" xfId="0" applyBorder="1" applyFont="1"/>
    <xf borderId="6" fillId="0" fontId="9" numFmtId="0" xfId="0" applyBorder="1" applyFont="1"/>
    <xf borderId="8" fillId="0" fontId="9" numFmtId="0" xfId="0" applyBorder="1" applyFont="1"/>
    <xf borderId="13" fillId="0" fontId="9" numFmtId="0" xfId="0" applyBorder="1" applyFont="1"/>
    <xf borderId="14" fillId="0" fontId="9" numFmtId="0" xfId="0" applyBorder="1" applyFont="1"/>
    <xf borderId="13" fillId="0" fontId="13" numFmtId="0" xfId="0" applyBorder="1" applyFont="1"/>
    <xf borderId="14" fillId="0" fontId="13" numFmtId="0" xfId="0" applyBorder="1" applyFont="1"/>
    <xf borderId="0" fillId="0" fontId="14" numFmtId="0" xfId="0" applyFont="1"/>
    <xf borderId="15" fillId="2" fontId="5" numFmtId="0" xfId="0" applyAlignment="1" applyBorder="1" applyFont="1">
      <alignment horizontal="center" vertical="center"/>
    </xf>
    <xf borderId="16" fillId="2" fontId="5" numFmtId="0" xfId="0" applyAlignment="1" applyBorder="1" applyFont="1">
      <alignment horizontal="left" vertical="center"/>
    </xf>
    <xf borderId="17" fillId="2" fontId="5" numFmtId="0" xfId="0" applyAlignment="1" applyBorder="1" applyFont="1">
      <alignment horizontal="center" vertical="center"/>
    </xf>
    <xf borderId="18" fillId="2" fontId="5" numFmtId="0" xfId="0" applyAlignment="1" applyBorder="1" applyFont="1">
      <alignment horizontal="center" vertical="center"/>
    </xf>
    <xf borderId="0" fillId="0" fontId="15" numFmtId="0" xfId="0" applyFont="1"/>
    <xf borderId="0" fillId="0" fontId="16" numFmtId="0" xfId="0" applyFont="1"/>
    <xf borderId="0" fillId="0" fontId="13" numFmtId="164" xfId="0" applyFont="1" applyNumberFormat="1"/>
    <xf borderId="1" fillId="3" fontId="1" numFmtId="0" xfId="0" applyAlignment="1" applyBorder="1" applyFill="1" applyFont="1">
      <alignment horizontal="center"/>
    </xf>
    <xf borderId="19" fillId="0" fontId="17" numFmtId="0" xfId="0" applyAlignment="1" applyBorder="1" applyFont="1">
      <alignment horizontal="left" vertical="center"/>
    </xf>
    <xf borderId="20" fillId="4" fontId="3" numFmtId="0" xfId="0" applyBorder="1" applyFill="1" applyFont="1"/>
    <xf borderId="21" fillId="4" fontId="3" numFmtId="164" xfId="0" applyBorder="1" applyFont="1" applyNumberFormat="1"/>
    <xf borderId="21" fillId="4" fontId="3" numFmtId="0" xfId="0" applyBorder="1" applyFont="1"/>
    <xf borderId="22" fillId="4" fontId="3" numFmtId="0" xfId="0" applyBorder="1" applyFont="1"/>
    <xf borderId="6" fillId="0" fontId="17" numFmtId="0" xfId="0" applyAlignment="1" applyBorder="1" applyFont="1">
      <alignment horizontal="left" vertical="center"/>
    </xf>
    <xf borderId="23" fillId="4" fontId="3" numFmtId="0" xfId="0" applyAlignment="1" applyBorder="1" applyFont="1">
      <alignment horizontal="center"/>
    </xf>
    <xf borderId="24" fillId="0" fontId="2" numFmtId="0" xfId="0" applyBorder="1" applyFont="1"/>
    <xf borderId="6" fillId="0" fontId="17" numFmtId="0" xfId="0" applyAlignment="1" applyBorder="1" applyFont="1">
      <alignment horizontal="left" shrinkToFit="0" vertical="center" wrapText="1"/>
    </xf>
    <xf borderId="8" fillId="0" fontId="17" numFmtId="0" xfId="0" applyBorder="1" applyFont="1"/>
    <xf borderId="25" fillId="4" fontId="3" numFmtId="0" xfId="0" applyAlignment="1" applyBorder="1" applyFont="1">
      <alignment horizontal="center"/>
    </xf>
    <xf borderId="26" fillId="0" fontId="2" numFmtId="0" xfId="0" applyBorder="1" applyFont="1"/>
    <xf borderId="27" fillId="0" fontId="2" numFmtId="0" xfId="0" applyBorder="1" applyFont="1"/>
    <xf borderId="28" fillId="3" fontId="5" numFmtId="0" xfId="0" applyAlignment="1" applyBorder="1" applyFont="1">
      <alignment horizontal="center" vertical="center"/>
    </xf>
    <xf borderId="10" fillId="3" fontId="5" numFmtId="0" xfId="0" applyAlignment="1" applyBorder="1" applyFont="1">
      <alignment horizontal="center" vertical="center"/>
    </xf>
    <xf borderId="28" fillId="3" fontId="5" numFmtId="164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horizontal="center" vertical="center"/>
    </xf>
    <xf borderId="28" fillId="3" fontId="5" numFmtId="0" xfId="0" applyAlignment="1" applyBorder="1" applyFont="1">
      <alignment horizontal="center" shrinkToFit="0" vertical="center" wrapText="1"/>
    </xf>
    <xf borderId="4" fillId="0" fontId="17" numFmtId="0" xfId="0" applyBorder="1" applyFont="1"/>
    <xf borderId="29" fillId="0" fontId="3" numFmtId="0" xfId="0" applyBorder="1" applyFont="1"/>
    <xf borderId="5" fillId="0" fontId="17" numFmtId="164" xfId="0" applyBorder="1" applyFont="1" applyNumberFormat="1"/>
    <xf borderId="12" fillId="0" fontId="3" numFmtId="0" xfId="0" applyBorder="1" applyFont="1"/>
    <xf borderId="5" fillId="0" fontId="17" numFmtId="9" xfId="0" applyBorder="1" applyFont="1" applyNumberFormat="1"/>
    <xf borderId="6" fillId="0" fontId="17" numFmtId="0" xfId="0" applyBorder="1" applyFont="1"/>
    <xf borderId="30" fillId="0" fontId="3" numFmtId="0" xfId="0" applyBorder="1" applyFont="1"/>
    <xf borderId="7" fillId="0" fontId="17" numFmtId="164" xfId="0" applyBorder="1" applyFont="1" applyNumberFormat="1"/>
    <xf borderId="7" fillId="0" fontId="17" numFmtId="9" xfId="0" applyBorder="1" applyFont="1" applyNumberFormat="1"/>
    <xf borderId="16" fillId="4" fontId="3" numFmtId="0" xfId="0" applyBorder="1" applyFont="1"/>
    <xf borderId="17" fillId="4" fontId="3" numFmtId="0" xfId="0" applyBorder="1" applyFont="1"/>
    <xf borderId="18" fillId="4" fontId="17" numFmtId="9" xfId="0" applyBorder="1" applyFont="1" applyNumberFormat="1"/>
    <xf borderId="11" fillId="0" fontId="17" numFmtId="0" xfId="0" applyBorder="1" applyFont="1"/>
    <xf borderId="31" fillId="0" fontId="3" numFmtId="0" xfId="0" applyBorder="1" applyFont="1"/>
    <xf borderId="16" fillId="4" fontId="17" numFmtId="0" xfId="0" applyBorder="1" applyFont="1"/>
    <xf borderId="9" fillId="4" fontId="17" numFmtId="0" xfId="0" applyBorder="1" applyFont="1"/>
    <xf borderId="18" fillId="4" fontId="17" numFmtId="164" xfId="0" applyBorder="1" applyFont="1" applyNumberFormat="1"/>
    <xf borderId="28" fillId="5" fontId="17" numFmtId="0" xfId="0" applyBorder="1" applyFill="1" applyFont="1"/>
    <xf borderId="28" fillId="5" fontId="17" numFmtId="164" xfId="0" applyBorder="1" applyFont="1" applyNumberFormat="1"/>
    <xf borderId="4" fillId="0" fontId="18" numFmtId="0" xfId="0" applyBorder="1" applyFont="1"/>
    <xf borderId="32" fillId="3" fontId="19" numFmtId="9" xfId="0" applyAlignment="1" applyBorder="1" applyFont="1" applyNumberFormat="1">
      <alignment horizontal="center" vertical="center"/>
    </xf>
    <xf borderId="9" fillId="0" fontId="17" numFmtId="164" xfId="0" applyBorder="1" applyFont="1" applyNumberFormat="1"/>
    <xf borderId="6" fillId="0" fontId="18" numFmtId="0" xfId="0" applyBorder="1" applyFont="1"/>
    <xf borderId="28" fillId="3" fontId="19" numFmtId="9" xfId="0" applyAlignment="1" applyBorder="1" applyFont="1" applyNumberFormat="1">
      <alignment horizontal="center" vertical="center"/>
    </xf>
    <xf borderId="29" fillId="0" fontId="17" numFmtId="164" xfId="0" applyBorder="1" applyFont="1" applyNumberFormat="1"/>
    <xf borderId="29" fillId="0" fontId="13" numFmtId="0" xfId="0" applyBorder="1" applyFont="1"/>
    <xf borderId="4" fillId="0" fontId="20" numFmtId="0" xfId="0" applyBorder="1" applyFont="1"/>
    <xf borderId="12" fillId="0" fontId="20" numFmtId="0" xfId="0" applyBorder="1" applyFont="1"/>
    <xf borderId="5" fillId="0" fontId="20" numFmtId="9" xfId="0" applyBorder="1" applyFont="1" applyNumberFormat="1"/>
    <xf borderId="9" fillId="0" fontId="3" numFmtId="0" xfId="0" applyBorder="1" applyFont="1"/>
    <xf borderId="9" fillId="0" fontId="13" numFmtId="0" xfId="0" applyBorder="1" applyFont="1"/>
    <xf borderId="30" fillId="0" fontId="13" numFmtId="0" xfId="0" applyBorder="1" applyFont="1"/>
    <xf borderId="4" fillId="0" fontId="17" numFmtId="0" xfId="0" applyAlignment="1" applyBorder="1" applyFont="1">
      <alignment vertical="center"/>
    </xf>
    <xf borderId="31" fillId="0" fontId="13" numFmtId="0" xfId="0" applyBorder="1" applyFont="1"/>
    <xf borderId="7" fillId="0" fontId="20" numFmtId="9" xfId="0" applyBorder="1" applyFont="1" applyNumberFormat="1"/>
    <xf borderId="33" fillId="3" fontId="19" numFmtId="9" xfId="0" applyAlignment="1" applyBorder="1" applyFont="1" applyNumberFormat="1">
      <alignment horizontal="center" vertical="center"/>
    </xf>
    <xf borderId="34" fillId="6" fontId="17" numFmtId="0" xfId="0" applyBorder="1" applyFill="1" applyFont="1"/>
    <xf borderId="35" fillId="6" fontId="13" numFmtId="0" xfId="0" applyBorder="1" applyFont="1"/>
    <xf borderId="36" fillId="6" fontId="17" numFmtId="164" xfId="0" applyBorder="1" applyFont="1" applyNumberFormat="1"/>
    <xf borderId="0" fillId="0" fontId="17" numFmtId="0" xfId="0" applyFont="1"/>
    <xf borderId="6" fillId="0" fontId="3" numFmtId="49" xfId="0" applyBorder="1" applyFont="1" applyNumberFormat="1"/>
    <xf borderId="37" fillId="0" fontId="13" numFmtId="0" xfId="0" applyBorder="1" applyFont="1"/>
    <xf borderId="29" fillId="0" fontId="17" numFmtId="0" xfId="0" applyBorder="1" applyFont="1"/>
    <xf borderId="29" fillId="0" fontId="20" numFmtId="165" xfId="0" applyBorder="1" applyFont="1" applyNumberFormat="1"/>
    <xf borderId="28" fillId="3" fontId="5" numFmtId="164" xfId="0" applyAlignment="1" applyBorder="1" applyFont="1" applyNumberFormat="1">
      <alignment horizontal="center" vertical="center"/>
    </xf>
    <xf borderId="16" fillId="4" fontId="17" numFmtId="49" xfId="0" applyBorder="1" applyFont="1" applyNumberFormat="1"/>
    <xf borderId="18" fillId="4" fontId="17" numFmtId="0" xfId="0" applyBorder="1" applyFont="1"/>
    <xf borderId="12" fillId="0" fontId="17" numFmtId="0" xfId="0" applyBorder="1" applyFont="1"/>
    <xf borderId="12" fillId="0" fontId="20" numFmtId="166" xfId="0" applyBorder="1" applyFont="1" applyNumberFormat="1"/>
    <xf borderId="12" fillId="0" fontId="5" numFmtId="164" xfId="0" applyAlignment="1" applyBorder="1" applyFont="1" applyNumberFormat="1">
      <alignment horizontal="center" vertical="center"/>
    </xf>
    <xf borderId="8" fillId="0" fontId="17" numFmtId="49" xfId="0" applyBorder="1" applyFont="1" applyNumberFormat="1"/>
    <xf borderId="0" fillId="0" fontId="21" numFmtId="0" xfId="0" applyAlignment="1" applyFont="1">
      <alignment vertical="top"/>
    </xf>
    <xf borderId="0" fillId="0" fontId="22" numFmtId="0" xfId="0" applyAlignment="1" applyFont="1">
      <alignment horizontal="center" vertical="center"/>
    </xf>
    <xf borderId="0" fillId="0" fontId="23" numFmtId="0" xfId="0" applyAlignment="1" applyFont="1">
      <alignment horizontal="center" vertical="center"/>
    </xf>
    <xf borderId="0" fillId="0" fontId="3" numFmtId="164" xfId="0" applyFont="1" applyNumberFormat="1"/>
    <xf borderId="0" fillId="0" fontId="18" numFmtId="0" xfId="0" applyFont="1"/>
    <xf borderId="28" fillId="7" fontId="5" numFmtId="0" xfId="0" applyAlignment="1" applyBorder="1" applyFill="1" applyFont="1">
      <alignment horizontal="center" vertical="center"/>
    </xf>
    <xf borderId="28" fillId="7" fontId="5" numFmtId="0" xfId="0" applyAlignment="1" applyBorder="1" applyFont="1">
      <alignment horizontal="center" shrinkToFit="0" vertical="center" wrapText="1"/>
    </xf>
    <xf borderId="1" fillId="3" fontId="1" numFmtId="0" xfId="0" applyAlignment="1" applyBorder="1" applyFont="1">
      <alignment horizontal="center" vertical="center"/>
    </xf>
    <xf borderId="38" fillId="3" fontId="5" numFmtId="0" xfId="0" applyAlignment="1" applyBorder="1" applyFont="1">
      <alignment horizontal="right" shrinkToFit="0" vertical="center" wrapText="1"/>
    </xf>
    <xf borderId="39" fillId="8" fontId="17" numFmtId="1" xfId="0" applyAlignment="1" applyBorder="1" applyFill="1" applyFont="1" applyNumberFormat="1">
      <alignment horizontal="center" vertical="center"/>
    </xf>
    <xf borderId="40" fillId="9" fontId="17" numFmtId="0" xfId="0" applyAlignment="1" applyBorder="1" applyFill="1" applyFont="1">
      <alignment horizontal="center" shrinkToFit="0" vertical="center" wrapText="1"/>
    </xf>
    <xf borderId="41" fillId="10" fontId="17" numFmtId="0" xfId="0" applyAlignment="1" applyBorder="1" applyFill="1" applyFont="1">
      <alignment horizontal="center" shrinkToFit="0" vertical="center" wrapText="1"/>
    </xf>
    <xf borderId="42" fillId="11" fontId="17" numFmtId="0" xfId="0" applyAlignment="1" applyBorder="1" applyFill="1" applyFont="1">
      <alignment horizontal="center" shrinkToFit="0" vertical="center" wrapText="1"/>
    </xf>
    <xf borderId="40" fillId="12" fontId="17" numFmtId="0" xfId="0" applyAlignment="1" applyBorder="1" applyFill="1" applyFont="1">
      <alignment horizontal="center" shrinkToFit="0" vertical="center" wrapText="1"/>
    </xf>
    <xf borderId="40" fillId="13" fontId="17" numFmtId="0" xfId="0" applyAlignment="1" applyBorder="1" applyFill="1" applyFont="1">
      <alignment horizontal="center" shrinkToFit="0" vertical="center" wrapText="1"/>
    </xf>
    <xf borderId="40" fillId="14" fontId="17" numFmtId="0" xfId="0" applyAlignment="1" applyBorder="1" applyFill="1" applyFont="1">
      <alignment horizontal="center" shrinkToFit="0" vertical="center" wrapText="1"/>
    </xf>
    <xf borderId="40" fillId="15" fontId="17" numFmtId="0" xfId="0" applyAlignment="1" applyBorder="1" applyFill="1" applyFont="1">
      <alignment horizontal="center" shrinkToFit="0" vertical="center" wrapText="1"/>
    </xf>
    <xf borderId="40" fillId="16" fontId="5" numFmtId="0" xfId="0" applyAlignment="1" applyBorder="1" applyFill="1" applyFont="1">
      <alignment horizontal="center" shrinkToFit="0" vertical="center" wrapText="1"/>
    </xf>
    <xf borderId="40" fillId="17" fontId="17" numFmtId="0" xfId="0" applyAlignment="1" applyBorder="1" applyFill="1" applyFont="1">
      <alignment horizontal="center" shrinkToFit="0" vertical="center" wrapText="1"/>
    </xf>
    <xf borderId="40" fillId="18" fontId="17" numFmtId="0" xfId="0" applyAlignment="1" applyBorder="1" applyFill="1" applyFont="1">
      <alignment horizontal="center" shrinkToFit="0" vertical="center" wrapText="1"/>
    </xf>
    <xf borderId="41" fillId="19" fontId="17" numFmtId="0" xfId="0" applyAlignment="1" applyBorder="1" applyFill="1" applyFont="1">
      <alignment horizontal="center" shrinkToFit="0" vertical="center" wrapText="1"/>
    </xf>
    <xf borderId="41" fillId="20" fontId="17" numFmtId="0" xfId="0" applyAlignment="1" applyBorder="1" applyFill="1" applyFont="1">
      <alignment horizontal="center" shrinkToFit="0" vertical="center" wrapText="1"/>
    </xf>
    <xf borderId="41" fillId="21" fontId="17" numFmtId="0" xfId="0" applyAlignment="1" applyBorder="1" applyFill="1" applyFont="1">
      <alignment horizontal="center" shrinkToFit="0" vertical="center" wrapText="1"/>
    </xf>
    <xf borderId="43" fillId="0" fontId="17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43" fillId="0" fontId="17" numFmtId="164" xfId="0" applyAlignment="1" applyBorder="1" applyFont="1" applyNumberFormat="1">
      <alignment horizontal="center" readingOrder="0" shrinkToFit="0" vertical="center" wrapText="1"/>
    </xf>
    <xf borderId="0" fillId="0" fontId="3" numFmtId="0" xfId="0" applyAlignment="1" applyFont="1">
      <alignment shrinkToFit="0" wrapText="1"/>
    </xf>
    <xf borderId="0" fillId="0" fontId="24" numFmtId="0" xfId="0" applyAlignment="1" applyFont="1">
      <alignment shrinkToFit="0" vertical="top" wrapText="1"/>
    </xf>
    <xf borderId="44" fillId="0" fontId="2" numFmtId="0" xfId="0" applyBorder="1" applyFont="1"/>
    <xf borderId="45" fillId="8" fontId="17" numFmtId="1" xfId="0" applyAlignment="1" applyBorder="1" applyFont="1" applyNumberFormat="1">
      <alignment horizontal="center" shrinkToFit="0" vertical="center" wrapText="1"/>
    </xf>
    <xf borderId="46" fillId="9" fontId="17" numFmtId="0" xfId="0" applyAlignment="1" applyBorder="1" applyFont="1">
      <alignment horizontal="center" shrinkToFit="0" vertical="center" wrapText="1"/>
    </xf>
    <xf borderId="47" fillId="10" fontId="17" numFmtId="0" xfId="0" applyAlignment="1" applyBorder="1" applyFont="1">
      <alignment horizontal="center" shrinkToFit="0" vertical="center" wrapText="1"/>
    </xf>
    <xf borderId="48" fillId="11" fontId="17" numFmtId="0" xfId="0" applyAlignment="1" applyBorder="1" applyFont="1">
      <alignment horizontal="center" shrinkToFit="0" vertical="center" wrapText="1"/>
    </xf>
    <xf borderId="46" fillId="12" fontId="17" numFmtId="0" xfId="0" applyAlignment="1" applyBorder="1" applyFont="1">
      <alignment horizontal="center" shrinkToFit="0" vertical="center" wrapText="1"/>
    </xf>
    <xf borderId="46" fillId="13" fontId="17" numFmtId="0" xfId="0" applyAlignment="1" applyBorder="1" applyFont="1">
      <alignment horizontal="center" shrinkToFit="0" vertical="center" wrapText="1"/>
    </xf>
    <xf borderId="46" fillId="14" fontId="17" numFmtId="0" xfId="0" applyAlignment="1" applyBorder="1" applyFont="1">
      <alignment horizontal="center" shrinkToFit="0" vertical="center" wrapText="1"/>
    </xf>
    <xf borderId="46" fillId="15" fontId="17" numFmtId="0" xfId="0" applyAlignment="1" applyBorder="1" applyFont="1">
      <alignment horizontal="center" shrinkToFit="0" vertical="center" wrapText="1"/>
    </xf>
    <xf borderId="46" fillId="16" fontId="5" numFmtId="0" xfId="0" applyAlignment="1" applyBorder="1" applyFont="1">
      <alignment horizontal="center" shrinkToFit="0" vertical="center" wrapText="1"/>
    </xf>
    <xf borderId="46" fillId="17" fontId="17" numFmtId="0" xfId="0" applyAlignment="1" applyBorder="1" applyFont="1">
      <alignment horizontal="center" shrinkToFit="0" vertical="center" wrapText="1"/>
    </xf>
    <xf borderId="46" fillId="18" fontId="17" numFmtId="0" xfId="0" applyAlignment="1" applyBorder="1" applyFont="1">
      <alignment horizontal="center" shrinkToFit="0" vertical="center" wrapText="1"/>
    </xf>
    <xf borderId="47" fillId="19" fontId="17" numFmtId="0" xfId="0" applyAlignment="1" applyBorder="1" applyFont="1">
      <alignment horizontal="center" shrinkToFit="0" vertical="center" wrapText="1"/>
    </xf>
    <xf borderId="47" fillId="20" fontId="17" numFmtId="0" xfId="0" applyAlignment="1" applyBorder="1" applyFont="1">
      <alignment horizontal="center" shrinkToFit="0" vertical="center" wrapText="1"/>
    </xf>
    <xf borderId="47" fillId="21" fontId="17" numFmtId="0" xfId="0" applyAlignment="1" applyBorder="1" applyFont="1">
      <alignment horizontal="center" shrinkToFit="0" vertical="center" wrapText="1"/>
    </xf>
    <xf borderId="49" fillId="0" fontId="17" numFmtId="0" xfId="0" applyAlignment="1" applyBorder="1" applyFont="1">
      <alignment horizontal="center"/>
    </xf>
    <xf borderId="49" fillId="0" fontId="2" numFmtId="0" xfId="0" applyBorder="1" applyFont="1"/>
    <xf borderId="31" fillId="0" fontId="2" numFmtId="0" xfId="0" applyBorder="1" applyFont="1"/>
    <xf borderId="50" fillId="0" fontId="2" numFmtId="0" xfId="0" applyBorder="1" applyFont="1"/>
    <xf borderId="0" fillId="0" fontId="25" numFmtId="0" xfId="0" applyFont="1"/>
    <xf borderId="0" fillId="0" fontId="17" numFmtId="0" xfId="0" applyAlignment="1" applyFont="1">
      <alignment horizontal="right"/>
    </xf>
    <xf borderId="9" fillId="0" fontId="17" numFmtId="0" xfId="0" applyAlignment="1" applyBorder="1" applyFont="1">
      <alignment horizontal="center"/>
    </xf>
    <xf borderId="11" fillId="3" fontId="5" numFmtId="0" xfId="0" applyAlignment="1" applyBorder="1" applyFont="1">
      <alignment horizontal="center" vertical="center"/>
    </xf>
    <xf borderId="51" fillId="0" fontId="2" numFmtId="0" xfId="0" applyBorder="1" applyFont="1"/>
    <xf borderId="28" fillId="4" fontId="3" numFmtId="0" xfId="0" applyBorder="1" applyFont="1"/>
    <xf borderId="28" fillId="4" fontId="17" numFmtId="9" xfId="0" applyBorder="1" applyFont="1" applyNumberFormat="1"/>
    <xf borderId="0" fillId="0" fontId="17" numFmtId="0" xfId="0" applyAlignment="1" applyFont="1">
      <alignment horizontal="center"/>
    </xf>
    <xf borderId="0" fillId="0" fontId="5" numFmtId="0" xfId="0" applyAlignment="1" applyFont="1">
      <alignment horizontal="center" vertical="center"/>
    </xf>
    <xf borderId="16" fillId="22" fontId="5" numFmtId="0" xfId="0" applyAlignment="1" applyBorder="1" applyFill="1" applyFont="1">
      <alignment horizontal="center" vertical="center"/>
    </xf>
    <xf borderId="18" fillId="22" fontId="5" numFmtId="0" xfId="0" applyAlignment="1" applyBorder="1" applyFont="1">
      <alignment horizontal="center" vertical="center"/>
    </xf>
    <xf borderId="11" fillId="22" fontId="5" numFmtId="0" xfId="0" applyAlignment="1" applyBorder="1" applyFont="1">
      <alignment horizontal="center"/>
    </xf>
    <xf borderId="17" fillId="22" fontId="5" numFmtId="0" xfId="0" applyAlignment="1" applyBorder="1" applyFont="1">
      <alignment horizontal="center" vertical="center"/>
    </xf>
    <xf borderId="52" fillId="4" fontId="17" numFmtId="0" xfId="0" applyBorder="1" applyFont="1"/>
    <xf borderId="9" fillId="0" fontId="3" numFmtId="0" xfId="0" applyAlignment="1" applyBorder="1" applyFont="1">
      <alignment horizontal="center"/>
    </xf>
    <xf borderId="9" fillId="8" fontId="3" numFmtId="0" xfId="0" applyAlignment="1" applyBorder="1" applyFont="1">
      <alignment horizontal="center"/>
    </xf>
    <xf borderId="53" fillId="0" fontId="3" numFmtId="0" xfId="0" applyAlignment="1" applyBorder="1" applyFont="1">
      <alignment horizontal="center"/>
    </xf>
    <xf borderId="32" fillId="0" fontId="3" numFmtId="0" xfId="0" applyAlignment="1" applyBorder="1" applyFont="1">
      <alignment horizontal="center"/>
    </xf>
    <xf borderId="4" fillId="0" fontId="17" numFmtId="0" xfId="0" applyAlignment="1" applyBorder="1" applyFont="1">
      <alignment horizontal="center"/>
    </xf>
    <xf borderId="29" fillId="0" fontId="17" numFmtId="0" xfId="0" applyAlignment="1" applyBorder="1" applyFont="1">
      <alignment horizontal="center"/>
    </xf>
    <xf borderId="28" fillId="4" fontId="17" numFmtId="0" xfId="0" applyAlignment="1" applyBorder="1" applyFont="1">
      <alignment horizontal="center"/>
    </xf>
    <xf borderId="28" fillId="4" fontId="17" numFmtId="164" xfId="0" applyAlignment="1" applyBorder="1" applyFont="1" applyNumberFormat="1">
      <alignment horizontal="center"/>
    </xf>
    <xf borderId="28" fillId="4" fontId="17" numFmtId="166" xfId="0" applyAlignment="1" applyBorder="1" applyFont="1" applyNumberFormat="1">
      <alignment horizontal="center"/>
    </xf>
    <xf borderId="0" fillId="0" fontId="3" numFmtId="166" xfId="0" applyFont="1" applyNumberFormat="1"/>
    <xf borderId="28" fillId="4" fontId="17" numFmtId="167" xfId="0" applyAlignment="1" applyBorder="1" applyFont="1" applyNumberFormat="1">
      <alignment horizontal="center"/>
    </xf>
    <xf borderId="15" fillId="4" fontId="17" numFmtId="0" xfId="0" applyBorder="1" applyFont="1"/>
    <xf borderId="3" fillId="0" fontId="3" numFmtId="0" xfId="0" applyAlignment="1" applyBorder="1" applyFont="1">
      <alignment horizontal="center"/>
    </xf>
    <xf borderId="54" fillId="0" fontId="3" numFmtId="0" xfId="0" applyAlignment="1" applyBorder="1" applyFont="1">
      <alignment horizontal="center"/>
    </xf>
    <xf borderId="30" fillId="0" fontId="17" numFmtId="0" xfId="0" applyAlignment="1" applyBorder="1" applyFont="1">
      <alignment horizontal="center"/>
    </xf>
    <xf borderId="6" fillId="0" fontId="17" numFmtId="0" xfId="0" applyAlignment="1" applyBorder="1" applyFont="1">
      <alignment horizontal="center"/>
    </xf>
    <xf borderId="9" fillId="8" fontId="3" numFmtId="0" xfId="0" applyAlignment="1" applyBorder="1" applyFont="1">
      <alignment horizontal="center" readingOrder="0"/>
    </xf>
    <xf borderId="9" fillId="0" fontId="3" numFmtId="0" xfId="0" applyAlignment="1" applyBorder="1" applyFont="1">
      <alignment horizontal="center" readingOrder="0"/>
    </xf>
    <xf borderId="10" fillId="4" fontId="17" numFmtId="0" xfId="0" applyBorder="1" applyFont="1"/>
    <xf borderId="14" fillId="0" fontId="3" numFmtId="0" xfId="0" applyBorder="1" applyFont="1"/>
    <xf borderId="55" fillId="0" fontId="3" numFmtId="0" xfId="0" applyAlignment="1" applyBorder="1" applyFont="1">
      <alignment horizontal="center"/>
    </xf>
    <xf borderId="56" fillId="0" fontId="3" numFmtId="0" xfId="0" applyAlignment="1" applyBorder="1" applyFont="1">
      <alignment horizontal="center"/>
    </xf>
    <xf borderId="37" fillId="0" fontId="17" numFmtId="0" xfId="0" applyAlignment="1" applyBorder="1" applyFont="1">
      <alignment horizontal="center"/>
    </xf>
    <xf borderId="8" fillId="0" fontId="17" numFmtId="0" xfId="0" applyAlignment="1" applyBorder="1" applyFont="1">
      <alignment horizontal="center"/>
    </xf>
    <xf borderId="0" fillId="0" fontId="19" numFmtId="0" xfId="0" applyAlignment="1" applyFont="1">
      <alignment horizontal="center"/>
    </xf>
    <xf borderId="28" fillId="16" fontId="5" numFmtId="0" xfId="0" applyAlignment="1" applyBorder="1" applyFont="1">
      <alignment horizontal="center" vertical="center"/>
    </xf>
    <xf borderId="1" fillId="16" fontId="5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57" fillId="4" fontId="17" numFmtId="0" xfId="0" applyBorder="1" applyFont="1"/>
    <xf borderId="58" fillId="4" fontId="17" numFmtId="0" xfId="0" applyBorder="1" applyFont="1"/>
    <xf borderId="59" fillId="4" fontId="17" numFmtId="0" xfId="0" applyBorder="1" applyFont="1"/>
    <xf borderId="37" fillId="0" fontId="3" numFmtId="0" xfId="0" applyBorder="1" applyFont="1"/>
    <xf borderId="16" fillId="23" fontId="5" numFmtId="0" xfId="0" applyAlignment="1" applyBorder="1" applyFill="1" applyFont="1">
      <alignment horizontal="center" vertical="center"/>
    </xf>
    <xf borderId="18" fillId="23" fontId="5" numFmtId="0" xfId="0" applyAlignment="1" applyBorder="1" applyFont="1">
      <alignment horizontal="center" vertical="center"/>
    </xf>
    <xf borderId="11" fillId="23" fontId="5" numFmtId="0" xfId="0" applyAlignment="1" applyBorder="1" applyFont="1">
      <alignment horizontal="center"/>
    </xf>
    <xf borderId="17" fillId="23" fontId="5" numFmtId="0" xfId="0" applyAlignment="1" applyBorder="1" applyFont="1">
      <alignment horizontal="center" vertical="center"/>
    </xf>
    <xf borderId="16" fillId="24" fontId="5" numFmtId="0" xfId="0" applyAlignment="1" applyBorder="1" applyFill="1" applyFont="1">
      <alignment horizontal="center" vertical="center"/>
    </xf>
    <xf borderId="18" fillId="24" fontId="5" numFmtId="0" xfId="0" applyAlignment="1" applyBorder="1" applyFont="1">
      <alignment horizontal="center" vertical="center"/>
    </xf>
    <xf borderId="11" fillId="24" fontId="5" numFmtId="0" xfId="0" applyAlignment="1" applyBorder="1" applyFont="1">
      <alignment horizontal="center"/>
    </xf>
    <xf borderId="17" fillId="24" fontId="5" numFmtId="0" xfId="0" applyAlignment="1" applyBorder="1" applyFont="1">
      <alignment horizontal="center" vertical="center"/>
    </xf>
    <xf borderId="33" fillId="0" fontId="3" numFmtId="0" xfId="0" applyAlignment="1" applyBorder="1" applyFont="1">
      <alignment horizontal="center"/>
    </xf>
    <xf borderId="28" fillId="0" fontId="3" numFmtId="0" xfId="0" applyAlignment="1" applyBorder="1" applyFont="1">
      <alignment horizontal="center"/>
    </xf>
    <xf borderId="28" fillId="8" fontId="3" numFmtId="0" xfId="0" applyAlignment="1" applyBorder="1" applyFont="1">
      <alignment horizontal="center"/>
    </xf>
    <xf borderId="0" fillId="0" fontId="3" numFmtId="0" xfId="0" applyAlignment="1" applyFont="1">
      <alignment horizontal="center" vertical="center"/>
    </xf>
    <xf borderId="16" fillId="19" fontId="5" numFmtId="0" xfId="0" applyAlignment="1" applyBorder="1" applyFont="1">
      <alignment horizontal="center" vertical="center"/>
    </xf>
    <xf borderId="18" fillId="19" fontId="5" numFmtId="0" xfId="0" applyAlignment="1" applyBorder="1" applyFont="1">
      <alignment horizontal="center" vertical="center"/>
    </xf>
    <xf borderId="11" fillId="19" fontId="5" numFmtId="0" xfId="0" applyAlignment="1" applyBorder="1" applyFont="1">
      <alignment horizontal="center"/>
    </xf>
    <xf borderId="17" fillId="19" fontId="5" numFmtId="0" xfId="0" applyAlignment="1" applyBorder="1" applyFont="1">
      <alignment horizontal="center" vertical="center"/>
    </xf>
    <xf borderId="16" fillId="25" fontId="5" numFmtId="0" xfId="0" applyAlignment="1" applyBorder="1" applyFill="1" applyFont="1">
      <alignment horizontal="center" vertical="center"/>
    </xf>
    <xf borderId="18" fillId="25" fontId="5" numFmtId="0" xfId="0" applyAlignment="1" applyBorder="1" applyFont="1">
      <alignment horizontal="center" vertical="center"/>
    </xf>
    <xf borderId="11" fillId="25" fontId="5" numFmtId="0" xfId="0" applyAlignment="1" applyBorder="1" applyFont="1">
      <alignment horizontal="center"/>
    </xf>
    <xf borderId="17" fillId="25" fontId="5" numFmtId="0" xfId="0" applyAlignment="1" applyBorder="1" applyFont="1">
      <alignment horizontal="center" vertical="center"/>
    </xf>
    <xf borderId="0" fillId="0" fontId="3" numFmtId="167" xfId="0" applyFont="1" applyNumberFormat="1"/>
    <xf borderId="32" fillId="8" fontId="3" numFmtId="0" xfId="0" applyAlignment="1" applyBorder="1" applyFont="1">
      <alignment horizontal="center"/>
    </xf>
    <xf borderId="54" fillId="8" fontId="3" numFmtId="0" xfId="0" applyAlignment="1" applyBorder="1" applyFont="1">
      <alignment horizontal="center"/>
    </xf>
    <xf borderId="16" fillId="26" fontId="5" numFmtId="0" xfId="0" applyAlignment="1" applyBorder="1" applyFill="1" applyFont="1">
      <alignment horizontal="center" vertical="center"/>
    </xf>
    <xf borderId="18" fillId="26" fontId="5" numFmtId="0" xfId="0" applyAlignment="1" applyBorder="1" applyFont="1">
      <alignment horizontal="center" vertical="center"/>
    </xf>
    <xf borderId="11" fillId="26" fontId="5" numFmtId="0" xfId="0" applyAlignment="1" applyBorder="1" applyFont="1">
      <alignment horizontal="center"/>
    </xf>
    <xf borderId="17" fillId="26" fontId="5" numFmtId="0" xfId="0" applyAlignment="1" applyBorder="1" applyFont="1">
      <alignment horizontal="center" vertical="center"/>
    </xf>
    <xf borderId="16" fillId="27" fontId="5" numFmtId="0" xfId="0" applyAlignment="1" applyBorder="1" applyFill="1" applyFont="1">
      <alignment horizontal="center" vertical="center"/>
    </xf>
    <xf borderId="18" fillId="27" fontId="5" numFmtId="0" xfId="0" applyAlignment="1" applyBorder="1" applyFont="1">
      <alignment horizontal="center" vertical="center"/>
    </xf>
    <xf borderId="11" fillId="27" fontId="5" numFmtId="0" xfId="0" applyAlignment="1" applyBorder="1" applyFont="1">
      <alignment horizontal="center"/>
    </xf>
    <xf borderId="17" fillId="27" fontId="5" numFmtId="0" xfId="0" applyAlignment="1" applyBorder="1" applyFont="1">
      <alignment horizontal="center" vertical="center"/>
    </xf>
    <xf borderId="0" fillId="0" fontId="25" numFmtId="0" xfId="0" applyAlignment="1" applyFont="1">
      <alignment horizontal="center"/>
    </xf>
    <xf borderId="16" fillId="28" fontId="5" numFmtId="0" xfId="0" applyAlignment="1" applyBorder="1" applyFill="1" applyFont="1">
      <alignment horizontal="center" vertical="center"/>
    </xf>
    <xf borderId="18" fillId="28" fontId="5" numFmtId="0" xfId="0" applyAlignment="1" applyBorder="1" applyFont="1">
      <alignment horizontal="center" vertical="center"/>
    </xf>
    <xf borderId="11" fillId="28" fontId="5" numFmtId="0" xfId="0" applyAlignment="1" applyBorder="1" applyFont="1">
      <alignment horizontal="center"/>
    </xf>
    <xf borderId="17" fillId="28" fontId="5" numFmtId="0" xfId="0" applyAlignment="1" applyBorder="1" applyFont="1">
      <alignment horizontal="center" vertical="center"/>
    </xf>
    <xf borderId="13" fillId="0" fontId="17" numFmtId="0" xfId="0" applyAlignment="1" applyBorder="1" applyFont="1">
      <alignment horizontal="center"/>
    </xf>
    <xf borderId="9" fillId="8" fontId="3" numFmtId="0" xfId="0" applyBorder="1" applyFont="1"/>
    <xf borderId="29" fillId="0" fontId="17" numFmtId="168" xfId="0" applyAlignment="1" applyBorder="1" applyFont="1" applyNumberFormat="1">
      <alignment horizontal="center"/>
    </xf>
    <xf borderId="30" fillId="0" fontId="17" numFmtId="168" xfId="0" applyAlignment="1" applyBorder="1" applyFont="1" applyNumberFormat="1">
      <alignment horizontal="center"/>
    </xf>
    <xf borderId="3" fillId="8" fontId="3" numFmtId="0" xfId="0" applyAlignment="1" applyBorder="1" applyFont="1">
      <alignment horizontal="center"/>
    </xf>
    <xf borderId="55" fillId="8" fontId="3" numFmtId="0" xfId="0" applyAlignment="1" applyBorder="1" applyFont="1">
      <alignment horizontal="center"/>
    </xf>
    <xf borderId="16" fillId="3" fontId="5" numFmtId="0" xfId="0" applyAlignment="1" applyBorder="1" applyFont="1">
      <alignment horizontal="center" vertical="center"/>
    </xf>
    <xf borderId="18" fillId="3" fontId="5" numFmtId="0" xfId="0" applyAlignment="1" applyBorder="1" applyFont="1">
      <alignment horizontal="center" vertical="center"/>
    </xf>
    <xf borderId="11" fillId="3" fontId="5" numFmtId="0" xfId="0" applyAlignment="1" applyBorder="1" applyFont="1">
      <alignment horizontal="center"/>
    </xf>
    <xf borderId="17" fillId="3" fontId="5" numFmtId="0" xfId="0" applyAlignment="1" applyBorder="1" applyFont="1">
      <alignment horizontal="center" vertical="center"/>
    </xf>
    <xf borderId="5" fillId="0" fontId="17" numFmtId="0" xfId="0" applyAlignment="1" applyBorder="1" applyFont="1">
      <alignment horizontal="center"/>
    </xf>
    <xf borderId="7" fillId="0" fontId="17" numFmtId="0" xfId="0" applyAlignment="1" applyBorder="1" applyFont="1">
      <alignment horizontal="center"/>
    </xf>
    <xf borderId="60" fillId="0" fontId="3" numFmtId="0" xfId="0" applyAlignment="1" applyBorder="1" applyFont="1">
      <alignment horizontal="center"/>
    </xf>
    <xf borderId="14" fillId="0" fontId="17" numFmtId="0" xfId="0" applyAlignment="1" applyBorder="1" applyFont="1">
      <alignment horizontal="center"/>
    </xf>
    <xf borderId="11" fillId="0" fontId="17" numFmtId="0" xfId="0" applyAlignment="1" applyBorder="1" applyFont="1">
      <alignment horizontal="center" vertical="center"/>
    </xf>
    <xf borderId="31" fillId="0" fontId="17" numFmtId="0" xfId="0" applyAlignment="1" applyBorder="1" applyFont="1">
      <alignment horizontal="center" vertical="center"/>
    </xf>
    <xf borderId="11" fillId="0" fontId="17" numFmtId="0" xfId="0" applyAlignment="1" applyBorder="1" applyFont="1">
      <alignment horizontal="center"/>
    </xf>
    <xf borderId="49" fillId="0" fontId="17" numFmtId="0" xfId="0" applyAlignment="1" applyBorder="1" applyFont="1">
      <alignment horizontal="center" vertical="center"/>
    </xf>
    <xf borderId="57" fillId="0" fontId="3" numFmtId="0" xfId="0" applyAlignment="1" applyBorder="1" applyFont="1">
      <alignment horizontal="center"/>
    </xf>
    <xf borderId="58" fillId="0" fontId="3" numFmtId="0" xfId="0" applyAlignment="1" applyBorder="1" applyFont="1">
      <alignment horizontal="center"/>
    </xf>
    <xf borderId="61" fillId="0" fontId="3" numFmtId="0" xfId="0" applyAlignment="1" applyBorder="1" applyFont="1">
      <alignment horizontal="center"/>
    </xf>
    <xf borderId="38" fillId="0" fontId="3" numFmtId="0" xfId="0" applyAlignment="1" applyBorder="1" applyFont="1">
      <alignment horizontal="center"/>
    </xf>
    <xf borderId="9" fillId="5" fontId="3" numFmtId="0" xfId="0" applyAlignment="1" applyBorder="1" applyFont="1">
      <alignment horizontal="center"/>
    </xf>
    <xf borderId="28" fillId="29" fontId="5" numFmtId="0" xfId="0" applyAlignment="1" applyBorder="1" applyFill="1" applyFont="1">
      <alignment horizontal="center" vertical="center"/>
    </xf>
    <xf borderId="1" fillId="29" fontId="5" numFmtId="0" xfId="0" applyAlignment="1" applyBorder="1" applyFont="1">
      <alignment horizontal="center"/>
    </xf>
    <xf borderId="29" fillId="0" fontId="3" numFmtId="0" xfId="0" applyAlignment="1" applyBorder="1" applyFont="1">
      <alignment horizontal="center"/>
    </xf>
    <xf borderId="62" fillId="0" fontId="3" numFmtId="0" xfId="0" applyAlignment="1" applyBorder="1" applyFont="1">
      <alignment horizontal="center"/>
    </xf>
    <xf borderId="63" fillId="0" fontId="2" numFmtId="0" xfId="0" applyBorder="1" applyFont="1"/>
    <xf borderId="64" fillId="0" fontId="2" numFmtId="0" xfId="0" applyBorder="1" applyFont="1"/>
    <xf borderId="30" fillId="0" fontId="3" numFmtId="0" xfId="0" applyAlignment="1" applyBorder="1" applyFont="1">
      <alignment horizontal="center"/>
    </xf>
    <xf borderId="6" fillId="0" fontId="2" numFmtId="0" xfId="0" applyBorder="1" applyFont="1"/>
    <xf borderId="65" fillId="0" fontId="2" numFmtId="0" xfId="0" applyBorder="1" applyFont="1"/>
    <xf borderId="66" fillId="0" fontId="2" numFmtId="0" xfId="0" applyBorder="1" applyFont="1"/>
    <xf borderId="67" fillId="0" fontId="2" numFmtId="0" xfId="0" applyBorder="1" applyFont="1"/>
    <xf borderId="68" fillId="0" fontId="2" numFmtId="0" xfId="0" applyBorder="1" applyFont="1"/>
    <xf borderId="0" fillId="0" fontId="16" numFmtId="0" xfId="0" applyFont="1"/>
    <xf borderId="0" fillId="0" fontId="13" numFmtId="2" xfId="0" applyFont="1" applyNumberFormat="1"/>
    <xf borderId="0" fillId="0" fontId="13" numFmtId="49" xfId="0" applyAlignment="1" applyFont="1" applyNumberFormat="1">
      <alignment horizontal="left"/>
    </xf>
    <xf borderId="0" fillId="0" fontId="13" numFmtId="1" xfId="0" applyAlignment="1" applyFont="1" applyNumberFormat="1">
      <alignment horizontal="right"/>
    </xf>
    <xf borderId="0" fillId="0" fontId="13" numFmtId="49" xfId="0" applyAlignment="1" applyFont="1" applyNumberFormat="1">
      <alignment horizontal="left" shrinkToFit="0" wrapText="1"/>
    </xf>
    <xf borderId="0" fillId="0" fontId="13" numFmtId="49" xfId="0" applyFont="1" applyNumberFormat="1"/>
    <xf borderId="52" fillId="30" fontId="5" numFmtId="0" xfId="0" applyAlignment="1" applyBorder="1" applyFill="1" applyFont="1">
      <alignment horizontal="center" vertical="center"/>
    </xf>
    <xf borderId="32" fillId="30" fontId="5" numFmtId="0" xfId="0" applyAlignment="1" applyBorder="1" applyFont="1">
      <alignment horizontal="center" vertical="center"/>
    </xf>
    <xf borderId="57" fillId="30" fontId="5" numFmtId="0" xfId="0" applyAlignment="1" applyBorder="1" applyFont="1">
      <alignment horizontal="center" vertical="center"/>
    </xf>
    <xf borderId="33" fillId="30" fontId="5" numFmtId="0" xfId="0" applyAlignment="1" applyBorder="1" applyFont="1">
      <alignment horizontal="center" vertical="center"/>
    </xf>
    <xf borderId="13" fillId="0" fontId="3" numFmtId="0" xfId="0" applyBorder="1" applyFont="1"/>
    <xf borderId="59" fillId="4" fontId="3" numFmtId="0" xfId="0" applyBorder="1" applyFont="1"/>
    <xf borderId="60" fillId="4" fontId="3" numFmtId="0" xfId="0" applyBorder="1" applyFont="1"/>
    <xf borderId="56" fillId="4" fontId="3" numFmtId="0" xfId="0" applyBorder="1" applyFont="1"/>
    <xf borderId="28" fillId="14" fontId="26" numFmtId="0" xfId="0" applyBorder="1" applyFont="1"/>
    <xf borderId="28" fillId="14" fontId="26" numFmtId="166" xfId="0" applyBorder="1" applyFont="1" applyNumberFormat="1"/>
    <xf borderId="28" fillId="14" fontId="26" numFmtId="2" xfId="0" applyBorder="1" applyFont="1" applyNumberFormat="1"/>
    <xf borderId="0" fillId="0" fontId="9" numFmtId="0" xfId="0" applyAlignment="1" applyFont="1">
      <alignment horizontal="center"/>
    </xf>
    <xf borderId="0" fillId="0" fontId="9" numFmtId="2" xfId="0" applyAlignment="1" applyFont="1" applyNumberFormat="1">
      <alignment horizontal="center"/>
    </xf>
    <xf borderId="0" fillId="0" fontId="9" numFmtId="169" xfId="0" applyAlignment="1" applyFont="1" applyNumberFormat="1">
      <alignment horizontal="center"/>
    </xf>
    <xf borderId="0" fillId="0" fontId="9" numFmtId="9" xfId="0" applyAlignment="1" applyFont="1" applyNumberFormat="1">
      <alignment horizontal="center"/>
    </xf>
    <xf borderId="0" fillId="0" fontId="9" numFmtId="0" xfId="0" applyFont="1"/>
    <xf borderId="0" fillId="0" fontId="8" numFmtId="0" xfId="0" applyAlignment="1" applyFont="1">
      <alignment horizontal="center"/>
    </xf>
    <xf borderId="0" fillId="0" fontId="9" numFmtId="0" xfId="0" applyAlignment="1" applyFont="1">
      <alignment horizontal="left"/>
    </xf>
    <xf borderId="0" fillId="0" fontId="9" numFmtId="0" xfId="0" applyAlignment="1" applyFont="1">
      <alignment horizontal="left"/>
    </xf>
    <xf borderId="0" fillId="0" fontId="9" numFmtId="2" xfId="0" applyAlignment="1" applyFont="1" applyNumberFormat="1">
      <alignment horizontal="left"/>
    </xf>
    <xf borderId="28" fillId="31" fontId="8" numFmtId="0" xfId="0" applyAlignment="1" applyBorder="1" applyFill="1" applyFont="1">
      <alignment horizontal="center"/>
    </xf>
    <xf borderId="0" fillId="0" fontId="9" numFmtId="1" xfId="0" applyAlignment="1" applyFont="1" applyNumberFormat="1">
      <alignment horizontal="center"/>
    </xf>
    <xf borderId="0" fillId="0" fontId="9" numFmtId="168" xfId="0" applyAlignment="1" applyFont="1" applyNumberFormat="1">
      <alignment horizontal="center"/>
    </xf>
    <xf borderId="28" fillId="4" fontId="27" numFmtId="169" xfId="0" applyAlignment="1" applyBorder="1" applyFont="1" applyNumberFormat="1">
      <alignment horizontal="center"/>
    </xf>
    <xf borderId="9" fillId="0" fontId="28" numFmtId="0" xfId="0" applyAlignment="1" applyBorder="1" applyFont="1">
      <alignment horizontal="center"/>
    </xf>
    <xf borderId="9" fillId="0" fontId="28" numFmtId="0" xfId="0" applyBorder="1" applyFont="1"/>
    <xf borderId="0" fillId="0" fontId="9" numFmtId="2" xfId="0" applyFont="1" applyNumberFormat="1"/>
    <xf borderId="0" fillId="0" fontId="9" numFmtId="169" xfId="0" applyFont="1" applyNumberFormat="1"/>
  </cellXfs>
  <cellStyles count="1">
    <cellStyle xfId="0" name="Normal" builtinId="0"/>
  </cellStyles>
  <dxfs count="6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solid">
          <fgColor theme="9"/>
          <bgColor theme="9"/>
        </patternFill>
      </fill>
      <border/>
    </dxf>
  </dxfs>
  <tableStyles count="8">
    <tableStyle count="3" pivot="0" name="inventory AX-style">
      <tableStyleElement dxfId="1" type="headerRow"/>
      <tableStyleElement dxfId="2" type="firstRowStripe"/>
      <tableStyleElement dxfId="3" type="secondRowStripe"/>
    </tableStyle>
    <tableStyle count="3" pivot="0" name="Mapping table-style">
      <tableStyleElement dxfId="5" type="headerRow"/>
      <tableStyleElement dxfId="2" type="firstRowStripe"/>
      <tableStyleElement dxfId="3" type="secondRowStripe"/>
    </tableStyle>
    <tableStyle count="3" pivot="0" name="Mapping table-style 2">
      <tableStyleElement dxfId="5" type="headerRow"/>
      <tableStyleElement dxfId="2" type="firstRowStripe"/>
      <tableStyleElement dxfId="3" type="secondRowStripe"/>
    </tableStyle>
    <tableStyle count="3" pivot="0" name="Mapping table-style 3">
      <tableStyleElement dxfId="5" type="headerRow"/>
      <tableStyleElement dxfId="2" type="firstRowStripe"/>
      <tableStyleElement dxfId="3" type="secondRowStripe"/>
    </tableStyle>
    <tableStyle count="3" pivot="0" name="Mapping table-style 4">
      <tableStyleElement dxfId="5" type="headerRow"/>
      <tableStyleElement dxfId="2" type="firstRowStripe"/>
      <tableStyleElement dxfId="3" type="secondRowStripe"/>
    </tableStyle>
    <tableStyle count="3" pivot="0" name="Mapping table-style 5">
      <tableStyleElement dxfId="5" type="headerRow"/>
      <tableStyleElement dxfId="2" type="firstRowStripe"/>
      <tableStyleElement dxfId="3" type="secondRowStripe"/>
    </tableStyle>
    <tableStyle count="3" pivot="0" name="Mapping table-style 6">
      <tableStyleElement dxfId="5" type="headerRow"/>
      <tableStyleElement dxfId="2" type="firstRowStripe"/>
      <tableStyleElement dxfId="3" type="secondRowStripe"/>
    </tableStyle>
    <tableStyle count="3" pivot="0" name="Mapping table-style 7">
      <tableStyleElement dxfId="5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Relationship Id="rId2" Type="http://schemas.openxmlformats.org/officeDocument/2006/relationships/image" Target="../media/image5.png"/><Relationship Id="rId3" Type="http://schemas.openxmlformats.org/officeDocument/2006/relationships/image" Target="../media/image2.png"/><Relationship Id="rId4" Type="http://schemas.openxmlformats.org/officeDocument/2006/relationships/image" Target="../media/image7.png"/><Relationship Id="rId5" Type="http://schemas.openxmlformats.org/officeDocument/2006/relationships/image" Target="../media/image1.png"/><Relationship Id="rId6" Type="http://schemas.openxmlformats.org/officeDocument/2006/relationships/image" Target="../media/image6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2.png"/><Relationship Id="rId3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104775</xdr:colOff>
      <xdr:row>0</xdr:row>
      <xdr:rowOff>0</xdr:rowOff>
    </xdr:from>
    <xdr:ext cx="666750" cy="514350"/>
    <xdr:pic>
      <xdr:nvPicPr>
        <xdr:cNvPr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523875</xdr:colOff>
      <xdr:row>18</xdr:row>
      <xdr:rowOff>19050</xdr:rowOff>
    </xdr:from>
    <xdr:ext cx="466725" cy="409575"/>
    <xdr:pic>
      <xdr:nvPicPr>
        <xdr:cNvPr id="0" name="image5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657225</xdr:colOff>
      <xdr:row>41</xdr:row>
      <xdr:rowOff>47625</xdr:rowOff>
    </xdr:from>
    <xdr:ext cx="504825" cy="60960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323850</xdr:colOff>
      <xdr:row>40</xdr:row>
      <xdr:rowOff>161925</xdr:rowOff>
    </xdr:from>
    <xdr:ext cx="733425" cy="762000"/>
    <xdr:pic>
      <xdr:nvPicPr>
        <xdr:cNvPr id="0" name="image7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390525</xdr:colOff>
      <xdr:row>87</xdr:row>
      <xdr:rowOff>76200</xdr:rowOff>
    </xdr:from>
    <xdr:ext cx="942975" cy="628650"/>
    <xdr:pic>
      <xdr:nvPicPr>
        <xdr:cNvPr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61</xdr:row>
      <xdr:rowOff>133350</xdr:rowOff>
    </xdr:from>
    <xdr:ext cx="1266825" cy="504825"/>
    <xdr:pic>
      <xdr:nvPicPr>
        <xdr:cNvPr id="0" name="image6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409575</xdr:colOff>
      <xdr:row>0</xdr:row>
      <xdr:rowOff>28575</xdr:rowOff>
    </xdr:from>
    <xdr:ext cx="1047750" cy="89535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781050</xdr:colOff>
      <xdr:row>9</xdr:row>
      <xdr:rowOff>142875</xdr:rowOff>
    </xdr:from>
    <xdr:ext cx="238125" cy="180975"/>
    <xdr:pic>
      <xdr:nvPicPr>
        <xdr:cNvPr id="0" name="image5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8</xdr:row>
      <xdr:rowOff>0</xdr:rowOff>
    </xdr:from>
    <xdr:ext cx="247650" cy="2952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0</xdr:row>
      <xdr:rowOff>104775</xdr:rowOff>
    </xdr:from>
    <xdr:ext cx="1085850" cy="895350"/>
    <xdr:pic>
      <xdr:nvPicPr>
        <xdr:cNvPr id="0" name="image8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C1662" displayName="Table_1" name="Table_1" id="1">
  <tableColumns count="3">
    <tableColumn name="Numéro d'article" id="1"/>
    <tableColumn name="Nom du produit" id="2"/>
    <tableColumn name="Physique disponible" id="3"/>
  </tableColumns>
  <tableStyleInfo name="inventory AX-style" showColumnStripes="0" showFirstColumn="1" showLastColumn="1" showRowStripes="1"/>
</table>
</file>

<file path=xl/tables/table2.xml><?xml version="1.0" encoding="utf-8"?>
<table xmlns="http://schemas.openxmlformats.org/spreadsheetml/2006/main" ref="A2:T295" displayName="Table_2" name="Table_2" id="2">
  <tableColumns count="20">
    <tableColumn name="Code" id="1"/>
    <tableColumn name="Name" id="2"/>
    <tableColumn name="Family" id="3"/>
    <tableColumn name="Cat Price EU HT" id="4"/>
    <tableColumn name="Colonne4" id="5"/>
    <tableColumn name="Set Gross volume (L)" id="6"/>
    <tableColumn name="Set Gross Weight (Kg)" id="7"/>
    <tableColumn name="Holds Size" id="8"/>
    <tableColumn name="Material" id="9"/>
    <tableColumn name="Fixation" id="10"/>
    <tableColumn name="Number of Holds" id="11"/>
    <tableColumn name="Prehensions" id="12"/>
    <tableColumn name="Package Size (cm*cm*cm)" id="13"/>
    <tableColumn name="Colonne3" id="14"/>
    <tableColumn name="Colonne2" id="15"/>
    <tableColumn name="Colonne1" id="16"/>
    <tableColumn name="Production Site" id="17"/>
    <tableColumn name="Bolt &amp; screws (mm)" id="18"/>
    <tableColumn name="Shaper" id="19"/>
    <tableColumn name="Launch date" id="20"/>
  </tableColumns>
  <tableStyleInfo name="Mapping table-style" showColumnStripes="0" showFirstColumn="1" showLastColumn="1" showRowStripes="1"/>
</table>
</file>

<file path=xl/tables/table3.xml><?xml version="1.0" encoding="utf-8"?>
<table xmlns="http://schemas.openxmlformats.org/spreadsheetml/2006/main" ref="V2:V12" displayName="Table_3" name="Table_3" id="3">
  <tableColumns count="1">
    <tableColumn name="Grips" id="1"/>
  </tableColumns>
  <tableStyleInfo name="Mapping table-style 2" showColumnStripes="0" showFirstColumn="1" showLastColumn="1" showRowStripes="1"/>
</table>
</file>

<file path=xl/tables/table4.xml><?xml version="1.0" encoding="utf-8"?>
<table xmlns="http://schemas.openxmlformats.org/spreadsheetml/2006/main" ref="X2:X9" displayName="Table_4" name="Table_4" id="4">
  <tableColumns count="1">
    <tableColumn name="Size" id="1"/>
  </tableColumns>
  <tableStyleInfo name="Mapping table-style 3" showColumnStripes="0" showFirstColumn="1" showLastColumn="1" showRowStripes="1"/>
</table>
</file>

<file path=xl/tables/table5.xml><?xml version="1.0" encoding="utf-8"?>
<table xmlns="http://schemas.openxmlformats.org/spreadsheetml/2006/main" ref="Z2:Z6" displayName="Table_5" name="Table_5" id="5">
  <tableColumns count="1">
    <tableColumn name="Materials" id="1"/>
  </tableColumns>
  <tableStyleInfo name="Mapping table-style 4" showColumnStripes="0" showFirstColumn="1" showLastColumn="1" showRowStripes="1"/>
</table>
</file>

<file path=xl/tables/table6.xml><?xml version="1.0" encoding="utf-8"?>
<table xmlns="http://schemas.openxmlformats.org/spreadsheetml/2006/main" ref="AB2:AB6" displayName="Table_6" name="Table_6" id="6">
  <tableColumns count="1">
    <tableColumn name="Fixation" id="1"/>
  </tableColumns>
  <tableStyleInfo name="Mapping table-style 5" showColumnStripes="0" showFirstColumn="1" showLastColumn="1" showRowStripes="1"/>
</table>
</file>

<file path=xl/tables/table7.xml><?xml version="1.0" encoding="utf-8"?>
<table xmlns="http://schemas.openxmlformats.org/spreadsheetml/2006/main" ref="AD2:AD17" displayName="Table_7" name="Table_7" id="7">
  <tableColumns count="1">
    <tableColumn name="Range" id="1"/>
  </tableColumns>
  <tableStyleInfo name="Mapping table-style 6" showColumnStripes="0" showFirstColumn="1" showLastColumn="1" showRowStripes="1"/>
</table>
</file>

<file path=xl/tables/table8.xml><?xml version="1.0" encoding="utf-8"?>
<table xmlns="http://schemas.openxmlformats.org/spreadsheetml/2006/main" ref="AF2:AF3" displayName="Table_8" name="Table_8" id="8">
  <tableColumns count="1">
    <tableColumn name="Geodis Outbound cost" id="1"/>
  </tableColumns>
  <tableStyleInfo name="Mapping table-style 7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1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1.vml"/><Relationship Id="rId11" Type="http://schemas.openxmlformats.org/officeDocument/2006/relationships/table" Target="../tables/table2.xml"/><Relationship Id="rId13" Type="http://schemas.openxmlformats.org/officeDocument/2006/relationships/table" Target="../tables/table4.xml"/><Relationship Id="rId12" Type="http://schemas.openxmlformats.org/officeDocument/2006/relationships/table" Target="../tables/table3.xml"/><Relationship Id="rId15" Type="http://schemas.openxmlformats.org/officeDocument/2006/relationships/table" Target="../tables/table6.xml"/><Relationship Id="rId14" Type="http://schemas.openxmlformats.org/officeDocument/2006/relationships/table" Target="../tables/table5.xml"/><Relationship Id="rId17" Type="http://schemas.openxmlformats.org/officeDocument/2006/relationships/table" Target="../tables/table8.xml"/><Relationship Id="rId16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B666B"/>
    <pageSetUpPr fitToPage="1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 outlineLevelRow="1"/>
  <cols>
    <col customWidth="1" min="1" max="1" width="2.29"/>
    <col customWidth="1" min="2" max="2" width="40.0"/>
    <col customWidth="1" min="3" max="12" width="11.43"/>
    <col customWidth="1" min="13" max="13" width="2.29"/>
    <col customWidth="1" min="14" max="26" width="11.43"/>
  </cols>
  <sheetData>
    <row r="1" ht="7.5" customHeight="1"/>
    <row r="2" ht="14.2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</row>
    <row r="3" ht="14.25" customHeight="1">
      <c r="B3" s="5" t="s">
        <v>1</v>
      </c>
      <c r="C3" s="2"/>
      <c r="D3" s="2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4"/>
    </row>
    <row r="4" ht="7.5" customHeight="1">
      <c r="M4" s="4"/>
      <c r="N4" s="4"/>
      <c r="O4" s="4"/>
      <c r="P4" s="4"/>
    </row>
    <row r="5" ht="7.5" customHeight="1">
      <c r="M5" s="4"/>
      <c r="N5" s="4"/>
      <c r="O5" s="4"/>
      <c r="P5" s="4"/>
    </row>
    <row r="6" ht="14.25" customHeight="1">
      <c r="B6" s="6" t="s">
        <v>2</v>
      </c>
      <c r="C6" s="2"/>
      <c r="D6" s="2"/>
      <c r="E6" s="2"/>
      <c r="F6" s="2"/>
      <c r="G6" s="2"/>
      <c r="H6" s="2"/>
      <c r="I6" s="2"/>
      <c r="J6" s="2"/>
      <c r="K6" s="2"/>
      <c r="L6" s="3"/>
    </row>
    <row r="7" ht="14.25" customHeight="1">
      <c r="B7" s="6" t="s">
        <v>3</v>
      </c>
      <c r="C7" s="2"/>
      <c r="D7" s="2"/>
      <c r="E7" s="2"/>
      <c r="F7" s="2"/>
      <c r="G7" s="2"/>
      <c r="H7" s="2"/>
      <c r="I7" s="2"/>
      <c r="J7" s="2"/>
      <c r="K7" s="2"/>
      <c r="L7" s="3"/>
    </row>
    <row r="8" ht="14.25" customHeight="1">
      <c r="B8" s="6" t="s">
        <v>4</v>
      </c>
      <c r="C8" s="2"/>
      <c r="D8" s="2"/>
      <c r="E8" s="2"/>
      <c r="F8" s="2"/>
      <c r="G8" s="2"/>
      <c r="H8" s="2"/>
      <c r="I8" s="2"/>
      <c r="J8" s="2"/>
      <c r="K8" s="2"/>
      <c r="L8" s="3"/>
    </row>
    <row r="9" ht="14.25" customHeight="1">
      <c r="B9" s="6" t="s">
        <v>5</v>
      </c>
      <c r="C9" s="2"/>
      <c r="D9" s="2"/>
      <c r="E9" s="2"/>
      <c r="F9" s="2"/>
      <c r="G9" s="2"/>
      <c r="H9" s="2"/>
      <c r="I9" s="2"/>
      <c r="J9" s="2"/>
      <c r="K9" s="2"/>
      <c r="L9" s="3"/>
    </row>
    <row r="10" ht="14.25" customHeight="1">
      <c r="B10" s="6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3"/>
    </row>
    <row r="11" ht="14.25" customHeight="1">
      <c r="B11" s="6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3"/>
    </row>
    <row r="12" ht="14.25" customHeight="1">
      <c r="B12" s="6" t="s">
        <v>8</v>
      </c>
      <c r="C12" s="2"/>
      <c r="D12" s="2"/>
      <c r="E12" s="2"/>
      <c r="F12" s="2"/>
      <c r="G12" s="2"/>
      <c r="H12" s="2"/>
      <c r="I12" s="2"/>
      <c r="J12" s="2"/>
      <c r="K12" s="2"/>
      <c r="L12" s="3"/>
    </row>
    <row r="13" ht="14.25" customHeight="1">
      <c r="B13" s="6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3"/>
    </row>
    <row r="14" ht="14.25" customHeight="1">
      <c r="B14" s="6" t="s">
        <v>10</v>
      </c>
      <c r="C14" s="2"/>
      <c r="D14" s="2"/>
      <c r="E14" s="2"/>
      <c r="F14" s="2"/>
      <c r="G14" s="2"/>
      <c r="H14" s="2"/>
      <c r="I14" s="2"/>
      <c r="J14" s="2"/>
      <c r="K14" s="2"/>
      <c r="L14" s="3"/>
    </row>
    <row r="15" ht="14.25" customHeight="1">
      <c r="B15" s="6" t="s">
        <v>11</v>
      </c>
      <c r="C15" s="2"/>
      <c r="D15" s="2"/>
      <c r="E15" s="2"/>
      <c r="F15" s="2"/>
      <c r="G15" s="2"/>
      <c r="H15" s="2"/>
      <c r="I15" s="2"/>
      <c r="J15" s="2"/>
      <c r="K15" s="2"/>
      <c r="L15" s="3"/>
    </row>
    <row r="16" ht="14.25" customHeight="1">
      <c r="B16" s="6" t="s">
        <v>12</v>
      </c>
      <c r="C16" s="2"/>
      <c r="D16" s="2"/>
      <c r="E16" s="2"/>
      <c r="F16" s="2"/>
      <c r="G16" s="2"/>
      <c r="H16" s="2"/>
      <c r="I16" s="2"/>
      <c r="J16" s="2"/>
      <c r="K16" s="2"/>
      <c r="L16" s="3"/>
    </row>
    <row r="17" ht="14.25" customHeight="1"/>
    <row r="18" ht="7.5" customHeight="1"/>
    <row r="19" ht="40.5" customHeight="1">
      <c r="B19" s="7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3"/>
    </row>
    <row r="20" ht="7.5" hidden="1" customHeight="1" outlineLevel="1"/>
    <row r="21" ht="7.5" hidden="1" customHeight="1" outlineLevel="1"/>
    <row r="22" ht="7.5" hidden="1" customHeight="1" outlineLevel="1"/>
    <row r="23" ht="7.5" hidden="1" customHeight="1" outlineLevel="1"/>
    <row r="24" ht="7.5" hidden="1" customHeight="1" outlineLevel="1"/>
    <row r="25" ht="14.25" hidden="1" customHeight="1" outlineLevel="1">
      <c r="B25" s="8" t="s">
        <v>14</v>
      </c>
    </row>
    <row r="26" ht="7.5" hidden="1" customHeight="1" outlineLevel="1">
      <c r="C26" s="4"/>
    </row>
    <row r="27" ht="14.25" hidden="1" customHeight="1" outlineLevel="1">
      <c r="B27" s="9" t="s">
        <v>15</v>
      </c>
    </row>
    <row r="28" ht="7.5" hidden="1" customHeight="1" outlineLevel="1"/>
    <row r="29" ht="14.25" hidden="1" customHeight="1" outlineLevel="1">
      <c r="B29" s="10" t="s">
        <v>16</v>
      </c>
      <c r="C29" s="11">
        <v>15.0</v>
      </c>
      <c r="D29" s="4"/>
      <c r="F29" s="12" t="s">
        <v>17</v>
      </c>
    </row>
    <row r="30" ht="14.25" hidden="1" customHeight="1" outlineLevel="1">
      <c r="B30" s="13" t="s">
        <v>18</v>
      </c>
      <c r="C30" s="14">
        <v>8.0</v>
      </c>
      <c r="D30" s="4"/>
    </row>
    <row r="31" ht="14.25" hidden="1" customHeight="1" outlineLevel="1">
      <c r="B31" s="13" t="s">
        <v>19</v>
      </c>
      <c r="C31" s="14">
        <v>5.0</v>
      </c>
      <c r="D31" s="4"/>
      <c r="F31" s="15"/>
    </row>
    <row r="32" ht="14.25" hidden="1" customHeight="1" outlineLevel="1">
      <c r="B32" s="16" t="s">
        <v>20</v>
      </c>
      <c r="C32" s="17">
        <v>234.0</v>
      </c>
      <c r="D32" s="4"/>
      <c r="F32" s="15"/>
    </row>
    <row r="33" ht="14.25" hidden="1" customHeight="1" outlineLevel="1">
      <c r="B33" s="16" t="s">
        <v>21</v>
      </c>
      <c r="C33" s="18">
        <v>18.0</v>
      </c>
      <c r="D33" s="4"/>
      <c r="F33" s="15"/>
    </row>
    <row r="34" ht="14.25" hidden="1" customHeight="1" outlineLevel="1">
      <c r="B34" s="19" t="s">
        <v>22</v>
      </c>
      <c r="C34" s="17">
        <v>275.0</v>
      </c>
      <c r="F34" s="15"/>
    </row>
    <row r="35" ht="14.25" hidden="1" customHeight="1" outlineLevel="1"/>
    <row r="36" ht="14.25" hidden="1" customHeight="1" outlineLevel="1">
      <c r="B36" s="4" t="s">
        <v>23</v>
      </c>
      <c r="C36" s="20" t="str">
        <f>MID(CELL("nomfichier",A1),SEARCH("[",CELL("nomfichier",A1))+1,SEARCH("]",CELL("nomfichier",A1))-SEARCH("[",CELL("nomfichier",A1))-1)</f>
        <v>#VALUE!</v>
      </c>
    </row>
    <row r="37" ht="14.25" hidden="1" customHeight="1" outlineLevel="1">
      <c r="B37" s="19" t="s">
        <v>24</v>
      </c>
      <c r="C37" s="17">
        <v>24.0</v>
      </c>
    </row>
    <row r="38" ht="14.25" hidden="1" customHeight="1" outlineLevel="1">
      <c r="B38" s="19" t="s">
        <v>25</v>
      </c>
      <c r="C38" s="17">
        <v>3.0</v>
      </c>
    </row>
    <row r="39" ht="14.25" customHeight="1" collapsed="1">
      <c r="C39" s="21"/>
    </row>
    <row r="40" ht="14.25" customHeight="1">
      <c r="B40" s="22" t="s">
        <v>26</v>
      </c>
      <c r="C40" s="23"/>
      <c r="D40" s="23"/>
      <c r="E40" s="24"/>
      <c r="G40" s="22" t="s">
        <v>27</v>
      </c>
      <c r="H40" s="25"/>
      <c r="I40" s="25"/>
      <c r="J40" s="25"/>
      <c r="K40" s="25"/>
      <c r="L40" s="26"/>
    </row>
    <row r="41" ht="14.25" customHeight="1">
      <c r="B41" s="27"/>
      <c r="C41" s="15"/>
      <c r="D41" s="15"/>
      <c r="E41" s="28"/>
      <c r="G41" s="27"/>
      <c r="L41" s="29"/>
    </row>
    <row r="42" ht="14.25" customHeight="1">
      <c r="B42" s="30" t="s">
        <v>28</v>
      </c>
      <c r="C42" s="15"/>
      <c r="D42" s="15"/>
      <c r="E42" s="28"/>
      <c r="G42" s="30" t="s">
        <v>29</v>
      </c>
      <c r="L42" s="29"/>
    </row>
    <row r="43" ht="14.25" customHeight="1">
      <c r="B43" s="30" t="s">
        <v>30</v>
      </c>
      <c r="C43" s="15"/>
      <c r="D43" s="15"/>
      <c r="E43" s="28"/>
      <c r="G43" s="30" t="s">
        <v>31</v>
      </c>
      <c r="L43" s="29"/>
    </row>
    <row r="44" ht="14.25" customHeight="1">
      <c r="B44" s="30" t="s">
        <v>32</v>
      </c>
      <c r="C44" s="15"/>
      <c r="D44" s="15"/>
      <c r="E44" s="28"/>
      <c r="G44" s="30" t="s">
        <v>33</v>
      </c>
      <c r="L44" s="29"/>
    </row>
    <row r="45" ht="14.25" customHeight="1">
      <c r="B45" s="30" t="s">
        <v>34</v>
      </c>
      <c r="C45" s="15"/>
      <c r="D45" s="15"/>
      <c r="E45" s="28"/>
      <c r="G45" s="30" t="s">
        <v>35</v>
      </c>
      <c r="L45" s="29"/>
    </row>
    <row r="46" ht="14.25" customHeight="1">
      <c r="B46" s="30" t="s">
        <v>36</v>
      </c>
      <c r="C46" s="15"/>
      <c r="D46" s="15"/>
      <c r="E46" s="28"/>
      <c r="G46" s="30" t="s">
        <v>37</v>
      </c>
      <c r="L46" s="29"/>
    </row>
    <row r="47" ht="14.25" customHeight="1">
      <c r="B47" s="31" t="s">
        <v>38</v>
      </c>
      <c r="C47" s="32"/>
      <c r="D47" s="32"/>
      <c r="E47" s="33"/>
      <c r="G47" s="31" t="s">
        <v>39</v>
      </c>
      <c r="H47" s="34"/>
      <c r="I47" s="34"/>
      <c r="J47" s="34"/>
      <c r="K47" s="34"/>
      <c r="L47" s="35"/>
    </row>
    <row r="48" ht="14.25" hidden="1" customHeight="1">
      <c r="B48" s="8" t="s">
        <v>40</v>
      </c>
      <c r="C48" s="15"/>
      <c r="D48" s="15"/>
      <c r="E48" s="15"/>
    </row>
    <row r="49" ht="14.25" hidden="1" customHeight="1">
      <c r="C49" s="36"/>
    </row>
    <row r="50" ht="14.25" hidden="1" customHeight="1">
      <c r="B50" s="19" t="s">
        <v>41</v>
      </c>
      <c r="C50" s="17">
        <v>197.0</v>
      </c>
    </row>
    <row r="51" ht="14.25" hidden="1" customHeight="1">
      <c r="B51" s="16" t="s">
        <v>20</v>
      </c>
      <c r="C51" s="37">
        <v>214.0</v>
      </c>
    </row>
    <row r="52" ht="14.25" hidden="1" customHeight="1">
      <c r="B52" s="16" t="s">
        <v>42</v>
      </c>
      <c r="C52" s="38" t="s">
        <v>43</v>
      </c>
      <c r="D52" s="39"/>
      <c r="E52" s="40"/>
    </row>
    <row r="53" ht="14.25" hidden="1" customHeight="1"/>
    <row r="54" ht="14.25" hidden="1" customHeight="1"/>
    <row r="55" ht="14.25" hidden="1" customHeight="1">
      <c r="B55" s="41" t="s">
        <v>44</v>
      </c>
    </row>
    <row r="56" ht="14.25" hidden="1" customHeight="1">
      <c r="B56" s="41" t="s">
        <v>45</v>
      </c>
    </row>
    <row r="57" ht="14.25" hidden="1" customHeight="1"/>
    <row r="58" ht="14.25" hidden="1" customHeight="1">
      <c r="B58" s="9" t="s">
        <v>46</v>
      </c>
    </row>
    <row r="59" ht="14.25" hidden="1" customHeight="1">
      <c r="B59" s="4" t="s">
        <v>47</v>
      </c>
      <c r="C59" s="42" t="str">
        <f>MID(CELL("nomfichier",A2),1,SEARCH("[",CELL("nomfichier",A2))-1)</f>
        <v>#VALUE!</v>
      </c>
    </row>
    <row r="60" ht="14.25" hidden="1" customHeight="1">
      <c r="B60" s="4" t="s">
        <v>48</v>
      </c>
      <c r="C60" s="38" t="s">
        <v>49</v>
      </c>
      <c r="D60" s="39"/>
      <c r="E60" s="40"/>
    </row>
    <row r="61" ht="14.25" hidden="1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4">
    <mergeCell ref="B11:L11"/>
    <mergeCell ref="B12:L12"/>
    <mergeCell ref="B13:L13"/>
    <mergeCell ref="B14:L14"/>
    <mergeCell ref="B15:L15"/>
    <mergeCell ref="B16:L16"/>
    <mergeCell ref="B19:L19"/>
    <mergeCell ref="B2:L2"/>
    <mergeCell ref="B3:L3"/>
    <mergeCell ref="B6:L6"/>
    <mergeCell ref="B7:L7"/>
    <mergeCell ref="B8:L8"/>
    <mergeCell ref="B9:L9"/>
    <mergeCell ref="B10:L10"/>
  </mergeCells>
  <printOptions/>
  <pageMargins bottom="0.75" footer="0.0" header="0.0" left="0.25" right="0.25" top="0.75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DB0B9"/>
    <pageSetUpPr fitToPage="1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2.29"/>
    <col customWidth="1" min="2" max="2" width="35.71"/>
    <col customWidth="1" min="3" max="3" width="11.43"/>
    <col customWidth="1" min="4" max="4" width="13.29"/>
    <col customWidth="1" min="5" max="5" width="6.29"/>
    <col customWidth="1" min="6" max="6" width="18.14"/>
    <col customWidth="1" min="7" max="8" width="11.43"/>
    <col customWidth="1" min="9" max="9" width="1.29"/>
    <col customWidth="1" min="10" max="10" width="11.43"/>
    <col customWidth="1" min="11" max="11" width="2.14"/>
    <col customWidth="1" min="12" max="12" width="23.57"/>
    <col customWidth="1" min="13" max="13" width="11.86"/>
    <col customWidth="1" min="14" max="26" width="11.43"/>
  </cols>
  <sheetData>
    <row r="1" ht="7.5" customHeight="1">
      <c r="D1" s="43"/>
    </row>
    <row r="2" ht="14.25" customHeight="1">
      <c r="B2" s="44" t="s">
        <v>50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ht="9.75" customHeight="1">
      <c r="D3" s="43"/>
    </row>
    <row r="4" ht="14.25" customHeight="1">
      <c r="B4" s="45" t="s">
        <v>51</v>
      </c>
      <c r="C4" s="46"/>
      <c r="D4" s="47"/>
      <c r="E4" s="48"/>
      <c r="F4" s="49"/>
    </row>
    <row r="5" ht="14.25" customHeight="1">
      <c r="B5" s="50" t="s">
        <v>52</v>
      </c>
      <c r="C5" s="51"/>
      <c r="D5" s="2"/>
      <c r="E5" s="2"/>
      <c r="F5" s="52"/>
    </row>
    <row r="6" ht="14.25" customHeight="1">
      <c r="B6" s="53" t="s">
        <v>53</v>
      </c>
      <c r="C6" s="51"/>
      <c r="D6" s="2"/>
      <c r="E6" s="2"/>
      <c r="F6" s="52"/>
    </row>
    <row r="7" ht="14.25" customHeight="1">
      <c r="B7" s="50" t="s">
        <v>54</v>
      </c>
      <c r="C7" s="51"/>
      <c r="D7" s="2"/>
      <c r="E7" s="2"/>
      <c r="F7" s="52"/>
    </row>
    <row r="8" ht="14.25" customHeight="1">
      <c r="B8" s="54" t="s">
        <v>55</v>
      </c>
      <c r="C8" s="55"/>
      <c r="D8" s="56"/>
      <c r="E8" s="56"/>
      <c r="F8" s="57"/>
    </row>
    <row r="9" ht="7.5" customHeight="1">
      <c r="D9" s="43"/>
    </row>
    <row r="10" ht="14.25" customHeight="1">
      <c r="B10" s="58" t="s">
        <v>56</v>
      </c>
      <c r="C10" s="59" t="s">
        <v>57</v>
      </c>
      <c r="D10" s="60" t="s">
        <v>58</v>
      </c>
      <c r="E10" s="61"/>
      <c r="F10" s="59" t="s">
        <v>59</v>
      </c>
      <c r="G10" s="59" t="str">
        <f>C10</f>
        <v>Qty of sets</v>
      </c>
      <c r="H10" s="58" t="s">
        <v>60</v>
      </c>
      <c r="I10" s="61"/>
      <c r="L10" s="62" t="s">
        <v>61</v>
      </c>
      <c r="M10" s="59" t="str">
        <f>+G19</f>
        <v>Qty of holds</v>
      </c>
      <c r="N10" s="58" t="s">
        <v>60</v>
      </c>
    </row>
    <row r="11" ht="14.25" customHeight="1">
      <c r="B11" s="63" t="s">
        <v>2</v>
      </c>
      <c r="C11" s="64">
        <f>SUMIFS(Selection!$X:$X,Selection!$A:$A,Dashboard!$B11)</f>
        <v>0</v>
      </c>
      <c r="D11" s="65">
        <f>SUMIFS(Selection!$AB:$AB,Selection!$A:$A,Dashboard!$B11)</f>
        <v>0</v>
      </c>
      <c r="F11" s="63" t="s">
        <v>62</v>
      </c>
      <c r="G11" s="66">
        <f>SUMIFS(Selection!$X:$X,Selection!V:V,Dashboard!$F11)</f>
        <v>0</v>
      </c>
      <c r="H11" s="67">
        <f t="shared" ref="H11:H17" si="1">IFERROR(G11/$G$17,0)</f>
        <v>0</v>
      </c>
      <c r="L11" s="63" t="s">
        <v>63</v>
      </c>
      <c r="M11" s="66">
        <f>SUMIFS(Selection!Z:Z,Selection!T:T,Dashboard!$L11)</f>
        <v>0</v>
      </c>
      <c r="N11" s="67">
        <f t="shared" ref="N11:N17" si="2">IFERROR(M11/$M$17,0)</f>
        <v>0</v>
      </c>
    </row>
    <row r="12" ht="14.25" customHeight="1">
      <c r="B12" s="68" t="s">
        <v>3</v>
      </c>
      <c r="C12" s="69">
        <f>SUMIFS(Selection!$X:$X,Selection!$A:$A,Dashboard!$B12)</f>
        <v>0</v>
      </c>
      <c r="D12" s="70">
        <f>SUMIFS(Selection!$AB:$AB,Selection!$A:$A,Dashboard!$B12)</f>
        <v>0</v>
      </c>
      <c r="F12" s="68" t="s">
        <v>64</v>
      </c>
      <c r="G12" s="4">
        <f>SUMIFS(Selection!$X:$X,Selection!V:V,Dashboard!$F12)</f>
        <v>0</v>
      </c>
      <c r="H12" s="71">
        <f t="shared" si="1"/>
        <v>0</v>
      </c>
      <c r="L12" s="68" t="s">
        <v>65</v>
      </c>
      <c r="M12" s="4">
        <f>SUMIFS(Selection!Z:Z,Selection!T:T,Dashboard!$L12)</f>
        <v>0</v>
      </c>
      <c r="N12" s="71">
        <f t="shared" si="2"/>
        <v>0</v>
      </c>
    </row>
    <row r="13" ht="14.25" customHeight="1">
      <c r="B13" s="68" t="s">
        <v>4</v>
      </c>
      <c r="C13" s="69">
        <f>SUMIFS(Selection!$X:$X,Selection!$A:$A,Dashboard!$B13)</f>
        <v>0</v>
      </c>
      <c r="D13" s="70">
        <f>SUMIFS(Selection!$AB:$AB,Selection!$A:$A,Dashboard!$B13)</f>
        <v>0</v>
      </c>
      <c r="F13" s="68" t="s">
        <v>66</v>
      </c>
      <c r="G13" s="4">
        <f>SUMIFS(Selection!$X:$X,Selection!V:V,Dashboard!$F13)</f>
        <v>0</v>
      </c>
      <c r="H13" s="71">
        <f t="shared" si="1"/>
        <v>0</v>
      </c>
      <c r="L13" s="68" t="s">
        <v>67</v>
      </c>
      <c r="M13" s="4">
        <f>SUMIFS(Selection!Z:Z,Selection!T:T,Dashboard!$L13)</f>
        <v>0</v>
      </c>
      <c r="N13" s="71">
        <f t="shared" si="2"/>
        <v>0</v>
      </c>
    </row>
    <row r="14" ht="14.25" customHeight="1">
      <c r="B14" s="68" t="s">
        <v>68</v>
      </c>
      <c r="C14" s="69">
        <f>SUMIFS(Selection!$X:$X,Selection!$A:$A,Dashboard!$B14)</f>
        <v>0</v>
      </c>
      <c r="D14" s="70">
        <f>SUMIFS(Selection!$AB:$AB,Selection!$A:$A,Dashboard!$B14)</f>
        <v>0</v>
      </c>
      <c r="F14" s="68" t="s">
        <v>69</v>
      </c>
      <c r="G14" s="4">
        <f>SUMIFS(Selection!$X:$X,Selection!V:V,Dashboard!$F14)</f>
        <v>0</v>
      </c>
      <c r="H14" s="71">
        <f t="shared" si="1"/>
        <v>0</v>
      </c>
      <c r="L14" s="68" t="s">
        <v>70</v>
      </c>
      <c r="M14" s="4">
        <f>SUMIFS(Selection!Z:Z,Selection!T:T,Dashboard!$L14)</f>
        <v>0</v>
      </c>
      <c r="N14" s="71">
        <f t="shared" si="2"/>
        <v>0</v>
      </c>
    </row>
    <row r="15" ht="14.25" customHeight="1">
      <c r="B15" s="68" t="s">
        <v>6</v>
      </c>
      <c r="C15" s="69">
        <f>SUMIFS(Selection!$X:$X,Selection!$A:$A,Dashboard!$B15)</f>
        <v>0</v>
      </c>
      <c r="D15" s="70">
        <f>SUMIFS(Selection!$AB:$AB,Selection!$A:$A,Dashboard!$B15)</f>
        <v>0</v>
      </c>
      <c r="F15" s="68" t="s">
        <v>71</v>
      </c>
      <c r="G15" s="4">
        <f>SUMIFS(Selection!$X:$X,Selection!V:V,Dashboard!$F15)</f>
        <v>0</v>
      </c>
      <c r="H15" s="71">
        <f t="shared" si="1"/>
        <v>0</v>
      </c>
      <c r="L15" s="68" t="s">
        <v>72</v>
      </c>
      <c r="M15" s="4">
        <f>SUMIFS(Selection!Z:Z,Selection!T:T,Dashboard!$L15)</f>
        <v>0</v>
      </c>
      <c r="N15" s="71">
        <f t="shared" si="2"/>
        <v>0</v>
      </c>
    </row>
    <row r="16" ht="14.25" customHeight="1">
      <c r="B16" s="68" t="s">
        <v>7</v>
      </c>
      <c r="C16" s="69">
        <f>SUMIFS(Selection!$X:$X,Selection!$A:$A,Dashboard!$B16)</f>
        <v>0</v>
      </c>
      <c r="D16" s="70">
        <f>SUMIFS(Selection!$AB:$AB,Selection!$A:$A,Dashboard!$B16)</f>
        <v>0</v>
      </c>
      <c r="F16" s="68" t="s">
        <v>73</v>
      </c>
      <c r="G16" s="4">
        <f>SUMIFS(Selection!$X:$X,Selection!V:V,Dashboard!$F16)</f>
        <v>0</v>
      </c>
      <c r="H16" s="71">
        <f t="shared" si="1"/>
        <v>0</v>
      </c>
      <c r="L16" s="68" t="s">
        <v>74</v>
      </c>
      <c r="M16" s="4">
        <f>SUMIFS(Selection!Z:Z,Selection!T:T,Dashboard!$L16)</f>
        <v>0</v>
      </c>
      <c r="N16" s="71">
        <f t="shared" si="2"/>
        <v>0</v>
      </c>
    </row>
    <row r="17" ht="14.25" customHeight="1">
      <c r="B17" s="68" t="s">
        <v>8</v>
      </c>
      <c r="C17" s="69">
        <f>SUMIFS(Selection!$X:$X,Selection!$A:$A,Dashboard!$B17)</f>
        <v>0</v>
      </c>
      <c r="D17" s="70">
        <f>SUMIFS(Selection!$AB:$AB,Selection!$A:$A,Dashboard!$B17)</f>
        <v>0</v>
      </c>
      <c r="F17" s="72" t="s">
        <v>75</v>
      </c>
      <c r="G17" s="73">
        <f>SUM(G11:G16)</f>
        <v>0</v>
      </c>
      <c r="H17" s="74">
        <f t="shared" si="1"/>
        <v>0</v>
      </c>
      <c r="L17" s="72" t="s">
        <v>75</v>
      </c>
      <c r="M17" s="73">
        <f>SUM(M11:M16)</f>
        <v>0</v>
      </c>
      <c r="N17" s="74">
        <f t="shared" si="2"/>
        <v>0</v>
      </c>
    </row>
    <row r="18" ht="14.25" customHeight="1">
      <c r="B18" s="68" t="s">
        <v>9</v>
      </c>
      <c r="C18" s="69">
        <f>SUMIFS(Selection!$X:$X,Selection!$A:$A,Dashboard!$B18)</f>
        <v>0</v>
      </c>
      <c r="D18" s="70">
        <f>SUMIFS(Selection!$AB:$AB,Selection!$A:$A,Dashboard!$B18)</f>
        <v>0</v>
      </c>
    </row>
    <row r="19" ht="14.25" customHeight="1">
      <c r="B19" s="68" t="s">
        <v>76</v>
      </c>
      <c r="C19" s="69">
        <f>SUMIFS(Selection!$X:$X,Selection!$A:$A,Dashboard!$B19)</f>
        <v>0</v>
      </c>
      <c r="D19" s="70">
        <f>SUMIFS(Selection!$AB:$AB,Selection!$A:$A,Dashboard!$B19)</f>
        <v>0</v>
      </c>
      <c r="F19" s="58" t="s">
        <v>77</v>
      </c>
      <c r="G19" s="59" t="s">
        <v>78</v>
      </c>
      <c r="H19" s="58" t="s">
        <v>79</v>
      </c>
      <c r="L19" s="58" t="s">
        <v>9</v>
      </c>
      <c r="M19" s="58" t="str">
        <f>G10</f>
        <v>Qty of sets</v>
      </c>
    </row>
    <row r="20" ht="14.25" customHeight="1">
      <c r="B20" s="68" t="s">
        <v>80</v>
      </c>
      <c r="C20" s="69">
        <f>SUMIFS(Selection!$X:$X,Selection!$A:$A,Dashboard!$B20)</f>
        <v>0</v>
      </c>
      <c r="D20" s="70">
        <f>SUMIFS(Selection!$AB:$AB,Selection!$A:$A,Dashboard!$B20)</f>
        <v>0</v>
      </c>
      <c r="F20" s="63" t="s">
        <v>81</v>
      </c>
      <c r="G20" s="66">
        <f>SUMIFS(Selection!$Z:$Z,Selection!U:U,Dashboard!F20)</f>
        <v>0</v>
      </c>
      <c r="H20" s="67">
        <f t="shared" ref="H20:H24" si="3">IFERROR(G20/$G$24,0)</f>
        <v>0</v>
      </c>
      <c r="L20" s="75" t="s">
        <v>82</v>
      </c>
      <c r="M20" s="76">
        <f>SUMIFS(Selection!$X:$X,Selection!V:V,Dashboard!$L20)</f>
        <v>0</v>
      </c>
    </row>
    <row r="21" ht="14.25" customHeight="1">
      <c r="B21" s="68" t="s">
        <v>83</v>
      </c>
      <c r="C21" s="69">
        <f>SUMIFS(Selection!$X:$X,Selection!$A:$A,Dashboard!$B21)</f>
        <v>0</v>
      </c>
      <c r="D21" s="70">
        <f>SUMIFS(Selection!$AB:$AB,Selection!$A:$A,Dashboard!$B21)</f>
        <v>0</v>
      </c>
      <c r="F21" s="68" t="s">
        <v>84</v>
      </c>
      <c r="G21" s="4">
        <f>SUMIFS(Selection!$Z:$Z,Selection!U:U,Dashboard!F21)</f>
        <v>0</v>
      </c>
      <c r="H21" s="71">
        <f t="shared" si="3"/>
        <v>0</v>
      </c>
    </row>
    <row r="22" ht="14.25" customHeight="1">
      <c r="B22" s="68" t="s">
        <v>85</v>
      </c>
      <c r="C22" s="69">
        <f>SUMIFS(Selection!$X:$X,Selection!$A:$A,Dashboard!$B22)</f>
        <v>0</v>
      </c>
      <c r="D22" s="70">
        <f>SUMIFS(Selection!$AB:$AB,Selection!$A:$A,Dashboard!$B22)</f>
        <v>0</v>
      </c>
      <c r="F22" s="68" t="s">
        <v>86</v>
      </c>
      <c r="G22" s="4">
        <f>SUMIFS(Selection!$Z:$Z,Selection!U:U,Dashboard!F22)</f>
        <v>0</v>
      </c>
      <c r="H22" s="71">
        <f t="shared" si="3"/>
        <v>0</v>
      </c>
    </row>
    <row r="23" ht="14.25" customHeight="1">
      <c r="B23" s="77" t="s">
        <v>75</v>
      </c>
      <c r="C23" s="78">
        <f t="shared" ref="C23:D23" si="4">SUM(C11:C22)</f>
        <v>0</v>
      </c>
      <c r="D23" s="79">
        <f t="shared" si="4"/>
        <v>0</v>
      </c>
      <c r="F23" s="68" t="s">
        <v>87</v>
      </c>
      <c r="G23" s="4">
        <f>SUMIFS(Selection!$Z:$Z,Selection!U:U,Dashboard!F23)</f>
        <v>0</v>
      </c>
      <c r="H23" s="71">
        <f t="shared" si="3"/>
        <v>0</v>
      </c>
    </row>
    <row r="24" ht="14.25" customHeight="1">
      <c r="D24" s="43"/>
      <c r="F24" s="72" t="s">
        <v>75</v>
      </c>
      <c r="G24" s="73">
        <f>SUM(G20:G23)</f>
        <v>0</v>
      </c>
      <c r="H24" s="74">
        <f t="shared" si="3"/>
        <v>0</v>
      </c>
    </row>
    <row r="25" ht="14.25" customHeight="1">
      <c r="B25" s="80"/>
      <c r="C25" s="80"/>
      <c r="D25" s="81"/>
    </row>
    <row r="26" ht="14.25" customHeight="1">
      <c r="B26" s="82" t="s">
        <v>88</v>
      </c>
      <c r="C26" s="83">
        <v>0.0</v>
      </c>
      <c r="D26" s="84">
        <f>C26*-(SUM(D11:D18,D21:D22))</f>
        <v>0</v>
      </c>
      <c r="F26" s="58" t="s">
        <v>89</v>
      </c>
      <c r="G26" s="59" t="s">
        <v>90</v>
      </c>
      <c r="H26" s="58" t="s">
        <v>91</v>
      </c>
      <c r="J26" s="58" t="s">
        <v>75</v>
      </c>
      <c r="L26" s="58" t="s">
        <v>92</v>
      </c>
      <c r="M26" s="58" t="s">
        <v>57</v>
      </c>
      <c r="N26" s="58" t="s">
        <v>60</v>
      </c>
    </row>
    <row r="27" ht="14.25" customHeight="1">
      <c r="B27" s="85" t="s">
        <v>93</v>
      </c>
      <c r="C27" s="86">
        <v>0.0</v>
      </c>
      <c r="D27" s="87">
        <f>C27*-SUM(D19:D20)</f>
        <v>0</v>
      </c>
      <c r="F27" s="63" t="s">
        <v>94</v>
      </c>
      <c r="G27" s="29">
        <f>HLOOKUP($F27,'Screws allocation'!S$247:AD$248,2,0)</f>
        <v>0</v>
      </c>
      <c r="H27" s="29">
        <f t="shared" ref="H27:H36" si="5">ROUND(G27*0.05,0)</f>
        <v>0</v>
      </c>
      <c r="J27" s="88">
        <f t="shared" ref="J27:J36" si="6">SUM(G27:I27)</f>
        <v>0</v>
      </c>
      <c r="L27" s="89" t="s">
        <v>95</v>
      </c>
      <c r="M27" s="90">
        <f>HLOOKUP($L27,Selection!$E$7:$R$9,3,0)</f>
        <v>0</v>
      </c>
      <c r="N27" s="91">
        <f t="shared" ref="N27:N38" si="7">IFERROR(M27/$M$38,0)</f>
        <v>0</v>
      </c>
    </row>
    <row r="28" ht="14.25" customHeight="1">
      <c r="B28" s="92" t="s">
        <v>96</v>
      </c>
      <c r="C28" s="93"/>
      <c r="D28" s="87">
        <v>0.0</v>
      </c>
      <c r="F28" s="68" t="s">
        <v>97</v>
      </c>
      <c r="G28" s="29">
        <f>HLOOKUP($F28,'Screws allocation'!S$247:AD$248,2,0)</f>
        <v>0</v>
      </c>
      <c r="H28" s="29">
        <f t="shared" si="5"/>
        <v>0</v>
      </c>
      <c r="J28" s="94">
        <f t="shared" si="6"/>
        <v>0</v>
      </c>
      <c r="L28" s="63" t="s">
        <v>98</v>
      </c>
      <c r="M28" s="25">
        <f>HLOOKUP($L28,Selection!$E$7:$R$9,3,0)</f>
        <v>0</v>
      </c>
      <c r="N28" s="91">
        <f t="shared" si="7"/>
        <v>0</v>
      </c>
    </row>
    <row r="29" ht="14.25" customHeight="1">
      <c r="B29" s="95" t="s">
        <v>99</v>
      </c>
      <c r="C29" s="96"/>
      <c r="D29" s="84">
        <f>D23+D27+D26+D28</f>
        <v>0</v>
      </c>
      <c r="F29" s="68" t="s">
        <v>100</v>
      </c>
      <c r="G29" s="29">
        <f>HLOOKUP($F29,'Screws allocation'!S$247:AD$248,2,0)</f>
        <v>0</v>
      </c>
      <c r="H29" s="29">
        <f t="shared" si="5"/>
        <v>0</v>
      </c>
      <c r="J29" s="94">
        <f t="shared" si="6"/>
        <v>0</v>
      </c>
      <c r="L29" s="68" t="s">
        <v>101</v>
      </c>
      <c r="M29" s="42">
        <f>HLOOKUP($L29,Selection!$E$7:$R$9,3,0)</f>
        <v>0</v>
      </c>
      <c r="N29" s="97">
        <f t="shared" si="7"/>
        <v>0</v>
      </c>
    </row>
    <row r="30" ht="14.25" customHeight="1">
      <c r="B30" s="10" t="s">
        <v>102</v>
      </c>
      <c r="C30" s="98">
        <v>0.0</v>
      </c>
      <c r="D30" s="87">
        <f>D29*C30</f>
        <v>0</v>
      </c>
      <c r="F30" s="68" t="s">
        <v>103</v>
      </c>
      <c r="G30" s="29">
        <f>HLOOKUP($F30,'Screws allocation'!S$247:AD$248,2,0)</f>
        <v>0</v>
      </c>
      <c r="H30" s="29">
        <f t="shared" si="5"/>
        <v>0</v>
      </c>
      <c r="J30" s="94">
        <f t="shared" si="6"/>
        <v>0</v>
      </c>
      <c r="L30" s="68" t="s">
        <v>104</v>
      </c>
      <c r="M30" s="42">
        <f>HLOOKUP($L30,Selection!$E$7:$R$9,3,0)</f>
        <v>0</v>
      </c>
      <c r="N30" s="97">
        <f t="shared" si="7"/>
        <v>0</v>
      </c>
    </row>
    <row r="31" ht="14.25" customHeight="1">
      <c r="B31" s="99" t="s">
        <v>105</v>
      </c>
      <c r="C31" s="100"/>
      <c r="D31" s="101">
        <f>D29+D30</f>
        <v>0</v>
      </c>
      <c r="F31" s="68" t="s">
        <v>106</v>
      </c>
      <c r="G31" s="29">
        <f>HLOOKUP($F31,'Screws allocation'!S$247:AD$248,2,0)</f>
        <v>0</v>
      </c>
      <c r="H31" s="29">
        <f t="shared" si="5"/>
        <v>0</v>
      </c>
      <c r="J31" s="94">
        <f t="shared" si="6"/>
        <v>0</v>
      </c>
      <c r="L31" s="68" t="s">
        <v>107</v>
      </c>
      <c r="M31" s="42">
        <f>HLOOKUP($L31,Selection!$E$7:$R$9,3,0)</f>
        <v>0</v>
      </c>
      <c r="N31" s="97">
        <f t="shared" si="7"/>
        <v>0</v>
      </c>
    </row>
    <row r="32" ht="14.25" customHeight="1">
      <c r="D32" s="43"/>
      <c r="F32" s="68" t="s">
        <v>108</v>
      </c>
      <c r="G32" s="29">
        <f>HLOOKUP($F32,'Screws allocation'!S$247:AD$248,2,0)</f>
        <v>0</v>
      </c>
      <c r="H32" s="29">
        <f t="shared" si="5"/>
        <v>0</v>
      </c>
      <c r="J32" s="94">
        <f t="shared" si="6"/>
        <v>0</v>
      </c>
      <c r="L32" s="68" t="s">
        <v>109</v>
      </c>
      <c r="M32" s="42">
        <f>HLOOKUP($L32,Selection!$E$7:$R$9,3,0)</f>
        <v>0</v>
      </c>
      <c r="N32" s="97">
        <f t="shared" si="7"/>
        <v>0</v>
      </c>
    </row>
    <row r="33" ht="14.25" customHeight="1">
      <c r="D33" s="43"/>
      <c r="F33" s="68" t="s">
        <v>110</v>
      </c>
      <c r="G33" s="29">
        <f>HLOOKUP($F33,'Screws allocation'!S$247:AD$248,2,0)</f>
        <v>0</v>
      </c>
      <c r="H33" s="29">
        <f t="shared" si="5"/>
        <v>0</v>
      </c>
      <c r="J33" s="94">
        <f t="shared" si="6"/>
        <v>0</v>
      </c>
      <c r="L33" s="68" t="s">
        <v>111</v>
      </c>
      <c r="M33" s="42">
        <f>HLOOKUP($L33,Selection!$E$7:$R$9,3,0)</f>
        <v>0</v>
      </c>
      <c r="N33" s="97">
        <f t="shared" si="7"/>
        <v>0</v>
      </c>
    </row>
    <row r="34" ht="14.25" customHeight="1">
      <c r="B34" s="102"/>
      <c r="D34" s="43"/>
      <c r="F34" s="68" t="s">
        <v>112</v>
      </c>
      <c r="G34" s="29">
        <f>HLOOKUP($F34,'Screws allocation'!S$247:AD$248,2,0)</f>
        <v>0</v>
      </c>
      <c r="H34" s="29">
        <f t="shared" si="5"/>
        <v>0</v>
      </c>
      <c r="J34" s="94">
        <f t="shared" si="6"/>
        <v>0</v>
      </c>
      <c r="L34" s="68" t="s">
        <v>113</v>
      </c>
      <c r="M34" s="42">
        <f>HLOOKUP($L34,Selection!$E$7:$R$9,3,0)</f>
        <v>0</v>
      </c>
      <c r="N34" s="97">
        <f t="shared" si="7"/>
        <v>0</v>
      </c>
    </row>
    <row r="35" ht="14.25" customHeight="1">
      <c r="B35" s="102"/>
      <c r="D35" s="43"/>
      <c r="F35" s="103" t="s">
        <v>114</v>
      </c>
      <c r="G35" s="29">
        <f>HLOOKUP($F35,'Screws allocation'!S$247:AD$248,2,0)</f>
        <v>0</v>
      </c>
      <c r="H35" s="29">
        <f t="shared" si="5"/>
        <v>0</v>
      </c>
      <c r="J35" s="94">
        <f t="shared" si="6"/>
        <v>0</v>
      </c>
      <c r="L35" s="68" t="s">
        <v>115</v>
      </c>
      <c r="M35" s="42">
        <f>HLOOKUP($L35,Selection!$E$7:$R$9,3,0)</f>
        <v>0</v>
      </c>
      <c r="N35" s="97">
        <f t="shared" si="7"/>
        <v>0</v>
      </c>
    </row>
    <row r="36" ht="14.25" customHeight="1">
      <c r="B36" s="58" t="s">
        <v>116</v>
      </c>
      <c r="D36" s="43"/>
      <c r="F36" s="103" t="s">
        <v>117</v>
      </c>
      <c r="G36" s="29">
        <f>HLOOKUP($F36,'Screws allocation'!S$247:AD$248,2,0)</f>
        <v>0</v>
      </c>
      <c r="H36" s="29">
        <f t="shared" si="5"/>
        <v>0</v>
      </c>
      <c r="J36" s="104">
        <f t="shared" si="6"/>
        <v>0</v>
      </c>
      <c r="L36" s="68" t="s">
        <v>118</v>
      </c>
      <c r="M36" s="42">
        <f>HLOOKUP($L36,Selection!$E$7:$R$9,3,0)</f>
        <v>0</v>
      </c>
      <c r="N36" s="97">
        <f t="shared" si="7"/>
        <v>0</v>
      </c>
    </row>
    <row r="37" ht="14.25" customHeight="1">
      <c r="B37" s="105" t="s">
        <v>119</v>
      </c>
      <c r="C37" s="106">
        <f>SUM(Selection!AD:AD)</f>
        <v>0</v>
      </c>
      <c r="D37" s="107" t="s">
        <v>120</v>
      </c>
      <c r="F37" s="108" t="s">
        <v>121</v>
      </c>
      <c r="G37" s="109">
        <f t="shared" ref="G37:H37" si="8">G35+G36</f>
        <v>0</v>
      </c>
      <c r="H37" s="109">
        <f t="shared" si="8"/>
        <v>0</v>
      </c>
      <c r="J37" s="78">
        <f>J35+J36</f>
        <v>0</v>
      </c>
      <c r="L37" s="68" t="s">
        <v>122</v>
      </c>
      <c r="M37" s="42">
        <f>HLOOKUP($L37,Selection!$E$7:$R$9,3,0)</f>
        <v>0</v>
      </c>
      <c r="N37" s="97">
        <f t="shared" si="7"/>
        <v>0</v>
      </c>
    </row>
    <row r="38" ht="14.25" customHeight="1">
      <c r="B38" s="110"/>
      <c r="C38" s="111"/>
      <c r="D38" s="112"/>
      <c r="F38" s="113" t="s">
        <v>123</v>
      </c>
      <c r="G38" s="96">
        <f>HLOOKUP($F38,'Screws allocation'!S$247:AD$248,2,0)</f>
        <v>0</v>
      </c>
      <c r="H38" s="35">
        <f>ROUND(G38*0.05,0)</f>
        <v>0</v>
      </c>
      <c r="J38" s="104">
        <f>SUM(G38:I38)</f>
        <v>0</v>
      </c>
      <c r="L38" s="72" t="s">
        <v>75</v>
      </c>
      <c r="M38" s="73">
        <f>SUM(M27:M37)</f>
        <v>0</v>
      </c>
      <c r="N38" s="74">
        <f t="shared" si="7"/>
        <v>0</v>
      </c>
    </row>
    <row r="39" ht="14.25" customHeight="1">
      <c r="D39" s="43"/>
    </row>
    <row r="40" ht="14.25" customHeight="1">
      <c r="B40" s="68" t="s">
        <v>124</v>
      </c>
      <c r="D40" s="43"/>
    </row>
    <row r="41" ht="14.25" customHeight="1">
      <c r="B41" s="68" t="s">
        <v>125</v>
      </c>
      <c r="D41" s="43"/>
    </row>
    <row r="42" ht="14.25" customHeight="1">
      <c r="B42" s="68" t="s">
        <v>126</v>
      </c>
      <c r="D42" s="43"/>
    </row>
    <row r="43" ht="14.25" customHeight="1">
      <c r="D43" s="43"/>
    </row>
    <row r="44" ht="14.25" customHeight="1">
      <c r="D44" s="43"/>
    </row>
    <row r="45" ht="14.25" customHeight="1">
      <c r="D45" s="43"/>
    </row>
    <row r="46" ht="14.25" customHeight="1">
      <c r="D46" s="43"/>
    </row>
    <row r="47" ht="14.25" customHeight="1">
      <c r="D47" s="43"/>
    </row>
    <row r="48" ht="14.25" customHeight="1">
      <c r="D48" s="43"/>
    </row>
    <row r="49" ht="14.25" customHeight="1">
      <c r="D49" s="43"/>
    </row>
    <row r="50" ht="14.25" customHeight="1">
      <c r="D50" s="43"/>
    </row>
    <row r="51" ht="14.25" customHeight="1">
      <c r="D51" s="43"/>
    </row>
    <row r="52" ht="14.25" customHeight="1">
      <c r="D52" s="43"/>
    </row>
    <row r="53" ht="14.25" customHeight="1">
      <c r="D53" s="43"/>
    </row>
    <row r="54" ht="14.25" customHeight="1">
      <c r="D54" s="43"/>
    </row>
    <row r="55" ht="14.25" customHeight="1">
      <c r="D55" s="43"/>
    </row>
    <row r="56" ht="14.25" customHeight="1">
      <c r="D56" s="43"/>
    </row>
    <row r="57" ht="14.25" customHeight="1">
      <c r="D57" s="43"/>
    </row>
    <row r="58" ht="14.25" customHeight="1">
      <c r="D58" s="43"/>
    </row>
    <row r="59" ht="14.25" customHeight="1">
      <c r="D59" s="43"/>
    </row>
    <row r="60" ht="14.25" customHeight="1">
      <c r="D60" s="43"/>
    </row>
    <row r="61" ht="14.25" customHeight="1">
      <c r="D61" s="43"/>
    </row>
    <row r="62" ht="14.25" customHeight="1">
      <c r="D62" s="43"/>
    </row>
    <row r="63" ht="14.25" customHeight="1">
      <c r="D63" s="43"/>
    </row>
    <row r="64" ht="14.25" customHeight="1">
      <c r="D64" s="43"/>
    </row>
    <row r="65" ht="14.25" customHeight="1">
      <c r="D65" s="43"/>
    </row>
    <row r="66" ht="14.25" customHeight="1">
      <c r="D66" s="43"/>
    </row>
    <row r="67" ht="14.25" customHeight="1">
      <c r="D67" s="43"/>
    </row>
    <row r="68" ht="14.25" customHeight="1">
      <c r="D68" s="43"/>
    </row>
    <row r="69" ht="14.25" customHeight="1">
      <c r="D69" s="43"/>
    </row>
    <row r="70" ht="14.25" customHeight="1">
      <c r="D70" s="43"/>
    </row>
    <row r="71" ht="14.25" customHeight="1">
      <c r="D71" s="43"/>
    </row>
    <row r="72" ht="14.25" customHeight="1">
      <c r="D72" s="43"/>
    </row>
    <row r="73" ht="14.25" customHeight="1">
      <c r="D73" s="43"/>
    </row>
    <row r="74" ht="14.25" customHeight="1">
      <c r="D74" s="43"/>
    </row>
    <row r="75" ht="14.25" customHeight="1">
      <c r="D75" s="43"/>
    </row>
    <row r="76" ht="14.25" customHeight="1">
      <c r="D76" s="43"/>
    </row>
    <row r="77" ht="14.25" customHeight="1">
      <c r="D77" s="43"/>
    </row>
    <row r="78" ht="14.25" customHeight="1">
      <c r="D78" s="43"/>
    </row>
    <row r="79" ht="14.25" customHeight="1">
      <c r="D79" s="43"/>
    </row>
    <row r="80" ht="14.25" customHeight="1">
      <c r="D80" s="43"/>
    </row>
    <row r="81" ht="14.25" customHeight="1">
      <c r="D81" s="43"/>
    </row>
    <row r="82" ht="14.25" customHeight="1">
      <c r="D82" s="43"/>
    </row>
    <row r="83" ht="14.25" customHeight="1">
      <c r="D83" s="43"/>
    </row>
    <row r="84" ht="14.25" customHeight="1">
      <c r="D84" s="43"/>
    </row>
    <row r="85" ht="14.25" customHeight="1">
      <c r="D85" s="43"/>
    </row>
    <row r="86" ht="14.25" customHeight="1">
      <c r="D86" s="43"/>
    </row>
    <row r="87" ht="14.25" customHeight="1">
      <c r="D87" s="43"/>
    </row>
    <row r="88" ht="14.25" customHeight="1">
      <c r="D88" s="43"/>
    </row>
    <row r="89" ht="14.25" customHeight="1">
      <c r="D89" s="43"/>
    </row>
    <row r="90" ht="14.25" customHeight="1">
      <c r="D90" s="43"/>
    </row>
    <row r="91" ht="14.25" customHeight="1">
      <c r="D91" s="43"/>
    </row>
    <row r="92" ht="14.25" customHeight="1">
      <c r="D92" s="43"/>
    </row>
    <row r="93" ht="14.25" customHeight="1">
      <c r="D93" s="43"/>
    </row>
    <row r="94" ht="14.25" customHeight="1">
      <c r="D94" s="43"/>
    </row>
    <row r="95" ht="14.25" customHeight="1">
      <c r="D95" s="43"/>
    </row>
    <row r="96" ht="14.25" customHeight="1">
      <c r="D96" s="43"/>
    </row>
    <row r="97" ht="14.25" customHeight="1">
      <c r="D97" s="43"/>
    </row>
    <row r="98" ht="14.25" customHeight="1">
      <c r="D98" s="43"/>
    </row>
    <row r="99" ht="14.25" customHeight="1">
      <c r="D99" s="43"/>
    </row>
    <row r="100" ht="14.25" customHeight="1">
      <c r="D100" s="43"/>
    </row>
    <row r="101" ht="14.25" customHeight="1">
      <c r="D101" s="43"/>
    </row>
    <row r="102" ht="14.25" customHeight="1">
      <c r="D102" s="43"/>
    </row>
    <row r="103" ht="14.25" customHeight="1">
      <c r="D103" s="43"/>
    </row>
    <row r="104" ht="14.25" customHeight="1">
      <c r="D104" s="43"/>
    </row>
    <row r="105" ht="14.25" customHeight="1">
      <c r="D105" s="43"/>
    </row>
    <row r="106" ht="14.25" customHeight="1">
      <c r="D106" s="43"/>
    </row>
    <row r="107" ht="14.25" customHeight="1">
      <c r="D107" s="43"/>
    </row>
    <row r="108" ht="14.25" customHeight="1">
      <c r="D108" s="43"/>
    </row>
    <row r="109" ht="14.25" customHeight="1">
      <c r="D109" s="43"/>
    </row>
    <row r="110" ht="14.25" customHeight="1">
      <c r="D110" s="43"/>
    </row>
    <row r="111" ht="14.25" customHeight="1">
      <c r="D111" s="43"/>
    </row>
    <row r="112" ht="14.25" customHeight="1">
      <c r="D112" s="43"/>
    </row>
    <row r="113" ht="14.25" customHeight="1">
      <c r="D113" s="43"/>
    </row>
    <row r="114" ht="14.25" customHeight="1">
      <c r="D114" s="43"/>
    </row>
    <row r="115" ht="14.25" customHeight="1">
      <c r="D115" s="43"/>
    </row>
    <row r="116" ht="14.25" customHeight="1">
      <c r="D116" s="43"/>
    </row>
    <row r="117" ht="14.25" customHeight="1">
      <c r="D117" s="43"/>
    </row>
    <row r="118" ht="14.25" customHeight="1">
      <c r="D118" s="43"/>
    </row>
    <row r="119" ht="14.25" customHeight="1">
      <c r="D119" s="43"/>
    </row>
    <row r="120" ht="14.25" customHeight="1">
      <c r="D120" s="43"/>
    </row>
    <row r="121" ht="14.25" customHeight="1">
      <c r="D121" s="43"/>
    </row>
    <row r="122" ht="14.25" customHeight="1">
      <c r="D122" s="43"/>
    </row>
    <row r="123" ht="14.25" customHeight="1">
      <c r="D123" s="43"/>
    </row>
    <row r="124" ht="14.25" customHeight="1">
      <c r="D124" s="43"/>
    </row>
    <row r="125" ht="14.25" customHeight="1">
      <c r="D125" s="43"/>
    </row>
    <row r="126" ht="14.25" customHeight="1">
      <c r="D126" s="43"/>
    </row>
    <row r="127" ht="14.25" customHeight="1">
      <c r="D127" s="43"/>
    </row>
    <row r="128" ht="14.25" customHeight="1">
      <c r="D128" s="43"/>
    </row>
    <row r="129" ht="14.25" customHeight="1">
      <c r="D129" s="43"/>
    </row>
    <row r="130" ht="14.25" customHeight="1">
      <c r="D130" s="43"/>
    </row>
    <row r="131" ht="14.25" customHeight="1">
      <c r="D131" s="43"/>
    </row>
    <row r="132" ht="14.25" customHeight="1">
      <c r="D132" s="43"/>
    </row>
    <row r="133" ht="14.25" customHeight="1">
      <c r="D133" s="43"/>
    </row>
    <row r="134" ht="14.25" customHeight="1">
      <c r="D134" s="43"/>
    </row>
    <row r="135" ht="14.25" customHeight="1">
      <c r="D135" s="43"/>
    </row>
    <row r="136" ht="14.25" customHeight="1">
      <c r="D136" s="43"/>
    </row>
    <row r="137" ht="14.25" customHeight="1">
      <c r="D137" s="43"/>
    </row>
    <row r="138" ht="14.25" customHeight="1">
      <c r="D138" s="43"/>
    </row>
    <row r="139" ht="14.25" customHeight="1">
      <c r="D139" s="43"/>
    </row>
    <row r="140" ht="14.25" customHeight="1">
      <c r="D140" s="43"/>
    </row>
    <row r="141" ht="14.25" customHeight="1">
      <c r="D141" s="43"/>
    </row>
    <row r="142" ht="14.25" customHeight="1">
      <c r="D142" s="43"/>
    </row>
    <row r="143" ht="14.25" customHeight="1">
      <c r="D143" s="43"/>
    </row>
    <row r="144" ht="14.25" customHeight="1">
      <c r="D144" s="43"/>
    </row>
    <row r="145" ht="14.25" customHeight="1">
      <c r="D145" s="43"/>
    </row>
    <row r="146" ht="14.25" customHeight="1">
      <c r="D146" s="43"/>
    </row>
    <row r="147" ht="14.25" customHeight="1">
      <c r="D147" s="43"/>
    </row>
    <row r="148" ht="14.25" customHeight="1">
      <c r="D148" s="43"/>
    </row>
    <row r="149" ht="14.25" customHeight="1">
      <c r="D149" s="43"/>
    </row>
    <row r="150" ht="14.25" customHeight="1">
      <c r="D150" s="43"/>
    </row>
    <row r="151" ht="14.25" customHeight="1">
      <c r="D151" s="43"/>
    </row>
    <row r="152" ht="14.25" customHeight="1">
      <c r="D152" s="43"/>
    </row>
    <row r="153" ht="14.25" customHeight="1">
      <c r="D153" s="43"/>
    </row>
    <row r="154" ht="14.25" customHeight="1">
      <c r="D154" s="43"/>
    </row>
    <row r="155" ht="14.25" customHeight="1">
      <c r="D155" s="43"/>
    </row>
    <row r="156" ht="14.25" customHeight="1">
      <c r="D156" s="43"/>
    </row>
    <row r="157" ht="14.25" customHeight="1">
      <c r="D157" s="43"/>
    </row>
    <row r="158" ht="14.25" customHeight="1">
      <c r="D158" s="43"/>
    </row>
    <row r="159" ht="14.25" customHeight="1">
      <c r="D159" s="43"/>
    </row>
    <row r="160" ht="14.25" customHeight="1">
      <c r="D160" s="43"/>
    </row>
    <row r="161" ht="14.25" customHeight="1">
      <c r="D161" s="43"/>
    </row>
    <row r="162" ht="14.25" customHeight="1">
      <c r="D162" s="43"/>
    </row>
    <row r="163" ht="14.25" customHeight="1">
      <c r="D163" s="43"/>
    </row>
    <row r="164" ht="14.25" customHeight="1">
      <c r="D164" s="43"/>
    </row>
    <row r="165" ht="14.25" customHeight="1">
      <c r="D165" s="43"/>
    </row>
    <row r="166" ht="14.25" customHeight="1">
      <c r="D166" s="43"/>
    </row>
    <row r="167" ht="14.25" customHeight="1">
      <c r="D167" s="43"/>
    </row>
    <row r="168" ht="14.25" customHeight="1">
      <c r="D168" s="43"/>
    </row>
    <row r="169" ht="14.25" customHeight="1">
      <c r="D169" s="43"/>
    </row>
    <row r="170" ht="14.25" customHeight="1">
      <c r="D170" s="43"/>
    </row>
    <row r="171" ht="14.25" customHeight="1">
      <c r="D171" s="43"/>
    </row>
    <row r="172" ht="14.25" customHeight="1">
      <c r="D172" s="43"/>
    </row>
    <row r="173" ht="14.25" customHeight="1">
      <c r="D173" s="43"/>
    </row>
    <row r="174" ht="14.25" customHeight="1">
      <c r="D174" s="43"/>
    </row>
    <row r="175" ht="14.25" customHeight="1">
      <c r="D175" s="43"/>
    </row>
    <row r="176" ht="14.25" customHeight="1">
      <c r="D176" s="43"/>
    </row>
    <row r="177" ht="14.25" customHeight="1">
      <c r="D177" s="43"/>
    </row>
    <row r="178" ht="14.25" customHeight="1">
      <c r="D178" s="43"/>
    </row>
    <row r="179" ht="14.25" customHeight="1">
      <c r="D179" s="43"/>
    </row>
    <row r="180" ht="14.25" customHeight="1">
      <c r="D180" s="43"/>
    </row>
    <row r="181" ht="14.25" customHeight="1">
      <c r="D181" s="43"/>
    </row>
    <row r="182" ht="14.25" customHeight="1">
      <c r="D182" s="43"/>
    </row>
    <row r="183" ht="14.25" customHeight="1">
      <c r="D183" s="43"/>
    </row>
    <row r="184" ht="14.25" customHeight="1">
      <c r="D184" s="43"/>
    </row>
    <row r="185" ht="14.25" customHeight="1">
      <c r="D185" s="43"/>
    </row>
    <row r="186" ht="14.25" customHeight="1">
      <c r="D186" s="43"/>
    </row>
    <row r="187" ht="14.25" customHeight="1">
      <c r="D187" s="43"/>
    </row>
    <row r="188" ht="14.25" customHeight="1">
      <c r="D188" s="43"/>
    </row>
    <row r="189" ht="14.25" customHeight="1">
      <c r="D189" s="43"/>
    </row>
    <row r="190" ht="14.25" customHeight="1">
      <c r="D190" s="43"/>
    </row>
    <row r="191" ht="14.25" customHeight="1">
      <c r="D191" s="43"/>
    </row>
    <row r="192" ht="14.25" customHeight="1">
      <c r="D192" s="43"/>
    </row>
    <row r="193" ht="14.25" customHeight="1">
      <c r="D193" s="43"/>
    </row>
    <row r="194" ht="14.25" customHeight="1">
      <c r="D194" s="43"/>
    </row>
    <row r="195" ht="14.25" customHeight="1">
      <c r="D195" s="43"/>
    </row>
    <row r="196" ht="14.25" customHeight="1">
      <c r="D196" s="43"/>
    </row>
    <row r="197" ht="14.25" customHeight="1">
      <c r="D197" s="43"/>
    </row>
    <row r="198" ht="14.25" customHeight="1">
      <c r="D198" s="43"/>
    </row>
    <row r="199" ht="14.25" customHeight="1">
      <c r="D199" s="43"/>
    </row>
    <row r="200" ht="14.25" customHeight="1">
      <c r="D200" s="43"/>
    </row>
    <row r="201" ht="14.25" customHeight="1">
      <c r="D201" s="43"/>
    </row>
    <row r="202" ht="14.25" customHeight="1">
      <c r="D202" s="43"/>
    </row>
    <row r="203" ht="14.25" customHeight="1">
      <c r="D203" s="43"/>
    </row>
    <row r="204" ht="14.25" customHeight="1">
      <c r="D204" s="43"/>
    </row>
    <row r="205" ht="14.25" customHeight="1">
      <c r="D205" s="43"/>
    </row>
    <row r="206" ht="14.25" customHeight="1">
      <c r="D206" s="43"/>
    </row>
    <row r="207" ht="14.25" customHeight="1">
      <c r="D207" s="43"/>
    </row>
    <row r="208" ht="14.25" customHeight="1">
      <c r="D208" s="43"/>
    </row>
    <row r="209" ht="14.25" customHeight="1">
      <c r="D209" s="43"/>
    </row>
    <row r="210" ht="14.25" customHeight="1">
      <c r="D210" s="43"/>
    </row>
    <row r="211" ht="14.25" customHeight="1">
      <c r="D211" s="43"/>
    </row>
    <row r="212" ht="14.25" customHeight="1">
      <c r="D212" s="43"/>
    </row>
    <row r="213" ht="14.25" customHeight="1">
      <c r="D213" s="43"/>
    </row>
    <row r="214" ht="14.25" customHeight="1">
      <c r="D214" s="43"/>
    </row>
    <row r="215" ht="14.25" customHeight="1">
      <c r="D215" s="43"/>
    </row>
    <row r="216" ht="14.25" customHeight="1">
      <c r="D216" s="43"/>
    </row>
    <row r="217" ht="14.25" customHeight="1">
      <c r="D217" s="43"/>
    </row>
    <row r="218" ht="14.25" customHeight="1">
      <c r="D218" s="43"/>
    </row>
    <row r="219" ht="14.25" customHeight="1">
      <c r="D219" s="43"/>
    </row>
    <row r="220" ht="14.25" customHeight="1">
      <c r="D220" s="43"/>
    </row>
    <row r="221" ht="14.25" customHeight="1">
      <c r="D221" s="43"/>
    </row>
    <row r="222" ht="14.25" customHeight="1">
      <c r="D222" s="43"/>
    </row>
    <row r="223" ht="14.25" customHeight="1">
      <c r="D223" s="43"/>
    </row>
    <row r="224" ht="14.25" customHeight="1">
      <c r="D224" s="43"/>
    </row>
    <row r="225" ht="14.25" customHeight="1">
      <c r="D225" s="43"/>
    </row>
    <row r="226" ht="14.25" customHeight="1">
      <c r="D226" s="43"/>
    </row>
    <row r="227" ht="14.25" customHeight="1">
      <c r="D227" s="43"/>
    </row>
    <row r="228" ht="14.25" customHeight="1">
      <c r="D228" s="43"/>
    </row>
    <row r="229" ht="14.25" customHeight="1">
      <c r="D229" s="43"/>
    </row>
    <row r="230" ht="14.25" customHeight="1">
      <c r="D230" s="43"/>
    </row>
    <row r="231" ht="14.25" customHeight="1">
      <c r="D231" s="43"/>
    </row>
    <row r="232" ht="14.25" customHeight="1">
      <c r="D232" s="43"/>
    </row>
    <row r="233" ht="14.25" customHeight="1">
      <c r="D233" s="43"/>
    </row>
    <row r="234" ht="14.25" customHeight="1">
      <c r="D234" s="43"/>
    </row>
    <row r="235" ht="14.25" customHeight="1">
      <c r="D235" s="43"/>
    </row>
    <row r="236" ht="14.25" customHeight="1">
      <c r="D236" s="43"/>
    </row>
    <row r="237" ht="14.25" customHeight="1">
      <c r="D237" s="43"/>
    </row>
    <row r="238" ht="14.25" customHeight="1">
      <c r="D238" s="43"/>
    </row>
    <row r="239" ht="14.25" customHeight="1">
      <c r="D239" s="43"/>
    </row>
    <row r="240" ht="14.25" customHeight="1">
      <c r="D240" s="43"/>
    </row>
    <row r="241" ht="14.25" customHeight="1">
      <c r="D241" s="43"/>
    </row>
    <row r="242" ht="14.25" customHeight="1">
      <c r="D242" s="43"/>
    </row>
    <row r="243" ht="14.25" customHeight="1">
      <c r="D243" s="43"/>
    </row>
    <row r="244" ht="14.25" customHeight="1">
      <c r="D244" s="43"/>
    </row>
    <row r="245" ht="14.25" customHeight="1">
      <c r="D245" s="43"/>
    </row>
    <row r="246" ht="14.25" customHeight="1">
      <c r="D246" s="43"/>
    </row>
    <row r="247" ht="14.25" customHeight="1">
      <c r="D247" s="43"/>
    </row>
    <row r="248" ht="14.25" customHeight="1">
      <c r="D248" s="43"/>
    </row>
    <row r="249" ht="14.25" customHeight="1">
      <c r="D249" s="43"/>
    </row>
    <row r="250" ht="14.25" customHeight="1">
      <c r="D250" s="43"/>
    </row>
    <row r="251" ht="14.25" customHeight="1">
      <c r="D251" s="43"/>
    </row>
    <row r="252" ht="14.25" customHeight="1">
      <c r="D252" s="43"/>
    </row>
    <row r="253" ht="14.25" customHeight="1">
      <c r="D253" s="43"/>
    </row>
    <row r="254" ht="14.25" customHeight="1">
      <c r="D254" s="43"/>
    </row>
    <row r="255" ht="14.25" customHeight="1">
      <c r="D255" s="43"/>
    </row>
    <row r="256" ht="14.25" customHeight="1">
      <c r="D256" s="43"/>
    </row>
    <row r="257" ht="14.25" customHeight="1">
      <c r="D257" s="43"/>
    </row>
    <row r="258" ht="14.25" customHeight="1">
      <c r="D258" s="43"/>
    </row>
    <row r="259" ht="14.25" customHeight="1">
      <c r="D259" s="43"/>
    </row>
    <row r="260" ht="14.25" customHeight="1">
      <c r="D260" s="43"/>
    </row>
    <row r="261" ht="14.25" customHeight="1">
      <c r="D261" s="43"/>
    </row>
    <row r="262" ht="14.25" customHeight="1">
      <c r="D262" s="43"/>
    </row>
    <row r="263" ht="14.25" customHeight="1">
      <c r="D263" s="43"/>
    </row>
    <row r="264" ht="14.25" customHeight="1">
      <c r="D264" s="43"/>
    </row>
    <row r="265" ht="14.25" customHeight="1">
      <c r="D265" s="43"/>
    </row>
    <row r="266" ht="14.25" customHeight="1">
      <c r="D266" s="43"/>
    </row>
    <row r="267" ht="14.25" customHeight="1">
      <c r="D267" s="43"/>
    </row>
    <row r="268" ht="14.25" customHeight="1">
      <c r="D268" s="43"/>
    </row>
    <row r="269" ht="14.25" customHeight="1">
      <c r="D269" s="43"/>
    </row>
    <row r="270" ht="14.25" customHeight="1">
      <c r="D270" s="43"/>
    </row>
    <row r="271" ht="14.25" customHeight="1">
      <c r="D271" s="43"/>
    </row>
    <row r="272" ht="14.25" customHeight="1">
      <c r="D272" s="43"/>
    </row>
    <row r="273" ht="14.25" customHeight="1">
      <c r="D273" s="43"/>
    </row>
    <row r="274" ht="14.25" customHeight="1">
      <c r="D274" s="43"/>
    </row>
    <row r="275" ht="14.25" customHeight="1">
      <c r="D275" s="43"/>
    </row>
    <row r="276" ht="14.25" customHeight="1">
      <c r="D276" s="43"/>
    </row>
    <row r="277" ht="14.25" customHeight="1">
      <c r="D277" s="43"/>
    </row>
    <row r="278" ht="14.25" customHeight="1">
      <c r="D278" s="43"/>
    </row>
    <row r="279" ht="14.25" customHeight="1">
      <c r="D279" s="43"/>
    </row>
    <row r="280" ht="14.25" customHeight="1">
      <c r="D280" s="43"/>
    </row>
    <row r="281" ht="14.25" customHeight="1">
      <c r="D281" s="43"/>
    </row>
    <row r="282" ht="14.25" customHeight="1">
      <c r="D282" s="43"/>
    </row>
    <row r="283" ht="14.25" customHeight="1">
      <c r="D283" s="43"/>
    </row>
    <row r="284" ht="14.25" customHeight="1">
      <c r="D284" s="43"/>
    </row>
    <row r="285" ht="14.25" customHeight="1">
      <c r="D285" s="43"/>
    </row>
    <row r="286" ht="14.25" customHeight="1">
      <c r="D286" s="43"/>
    </row>
    <row r="287" ht="14.25" customHeight="1">
      <c r="D287" s="43"/>
    </row>
    <row r="288" ht="14.25" customHeight="1">
      <c r="D288" s="43"/>
    </row>
    <row r="289" ht="14.25" customHeight="1">
      <c r="D289" s="43"/>
    </row>
    <row r="290" ht="14.25" customHeight="1">
      <c r="D290" s="43"/>
    </row>
    <row r="291" ht="14.25" customHeight="1">
      <c r="D291" s="43"/>
    </row>
    <row r="292" ht="14.25" customHeight="1">
      <c r="D292" s="43"/>
    </row>
    <row r="293" ht="14.25" customHeight="1">
      <c r="D293" s="43"/>
    </row>
    <row r="294" ht="14.25" customHeight="1">
      <c r="D294" s="43"/>
    </row>
    <row r="295" ht="14.25" customHeight="1">
      <c r="D295" s="43"/>
    </row>
    <row r="296" ht="14.25" customHeight="1">
      <c r="D296" s="43"/>
    </row>
    <row r="297" ht="14.25" customHeight="1">
      <c r="D297" s="43"/>
    </row>
    <row r="298" ht="14.25" customHeight="1">
      <c r="D298" s="43"/>
    </row>
    <row r="299" ht="14.25" customHeight="1">
      <c r="D299" s="43"/>
    </row>
    <row r="300" ht="14.25" customHeight="1">
      <c r="D300" s="43"/>
    </row>
    <row r="301" ht="14.25" customHeight="1">
      <c r="D301" s="43"/>
    </row>
    <row r="302" ht="14.25" customHeight="1">
      <c r="D302" s="43"/>
    </row>
    <row r="303" ht="14.25" customHeight="1">
      <c r="D303" s="43"/>
    </row>
    <row r="304" ht="14.25" customHeight="1">
      <c r="D304" s="43"/>
    </row>
    <row r="305" ht="14.25" customHeight="1">
      <c r="D305" s="43"/>
    </row>
    <row r="306" ht="14.25" customHeight="1">
      <c r="D306" s="43"/>
    </row>
    <row r="307" ht="14.25" customHeight="1">
      <c r="D307" s="43"/>
    </row>
    <row r="308" ht="14.25" customHeight="1">
      <c r="D308" s="43"/>
    </row>
    <row r="309" ht="14.25" customHeight="1">
      <c r="D309" s="43"/>
    </row>
    <row r="310" ht="14.25" customHeight="1">
      <c r="D310" s="43"/>
    </row>
    <row r="311" ht="14.25" customHeight="1">
      <c r="D311" s="43"/>
    </row>
    <row r="312" ht="14.25" customHeight="1">
      <c r="D312" s="43"/>
    </row>
    <row r="313" ht="14.25" customHeight="1">
      <c r="D313" s="43"/>
    </row>
    <row r="314" ht="14.25" customHeight="1">
      <c r="D314" s="43"/>
    </row>
    <row r="315" ht="14.25" customHeight="1">
      <c r="D315" s="43"/>
    </row>
    <row r="316" ht="14.25" customHeight="1">
      <c r="D316" s="43"/>
    </row>
    <row r="317" ht="14.25" customHeight="1">
      <c r="D317" s="43"/>
    </row>
    <row r="318" ht="14.25" customHeight="1">
      <c r="D318" s="43"/>
    </row>
    <row r="319" ht="14.25" customHeight="1">
      <c r="D319" s="43"/>
    </row>
    <row r="320" ht="14.25" customHeight="1">
      <c r="D320" s="43"/>
    </row>
    <row r="321" ht="14.25" customHeight="1">
      <c r="D321" s="43"/>
    </row>
    <row r="322" ht="14.25" customHeight="1">
      <c r="D322" s="43"/>
    </row>
    <row r="323" ht="14.25" customHeight="1">
      <c r="D323" s="43"/>
    </row>
    <row r="324" ht="14.25" customHeight="1">
      <c r="D324" s="43"/>
    </row>
    <row r="325" ht="14.25" customHeight="1">
      <c r="D325" s="43"/>
    </row>
    <row r="326" ht="14.25" customHeight="1">
      <c r="D326" s="43"/>
    </row>
    <row r="327" ht="14.25" customHeight="1">
      <c r="D327" s="43"/>
    </row>
    <row r="328" ht="14.25" customHeight="1">
      <c r="D328" s="43"/>
    </row>
    <row r="329" ht="14.25" customHeight="1">
      <c r="D329" s="43"/>
    </row>
    <row r="330" ht="14.25" customHeight="1">
      <c r="D330" s="43"/>
    </row>
    <row r="331" ht="14.25" customHeight="1">
      <c r="D331" s="43"/>
    </row>
    <row r="332" ht="14.25" customHeight="1">
      <c r="D332" s="43"/>
    </row>
    <row r="333" ht="14.25" customHeight="1">
      <c r="D333" s="43"/>
    </row>
    <row r="334" ht="14.25" customHeight="1">
      <c r="D334" s="43"/>
    </row>
    <row r="335" ht="14.25" customHeight="1">
      <c r="D335" s="43"/>
    </row>
    <row r="336" ht="14.25" customHeight="1">
      <c r="D336" s="43"/>
    </row>
    <row r="337" ht="14.25" customHeight="1">
      <c r="D337" s="43"/>
    </row>
    <row r="338" ht="14.25" customHeight="1">
      <c r="D338" s="43"/>
    </row>
    <row r="339" ht="14.25" customHeight="1">
      <c r="D339" s="43"/>
    </row>
    <row r="340" ht="14.25" customHeight="1">
      <c r="D340" s="43"/>
    </row>
    <row r="341" ht="14.25" customHeight="1">
      <c r="D341" s="43"/>
    </row>
    <row r="342" ht="14.25" customHeight="1">
      <c r="D342" s="43"/>
    </row>
    <row r="343" ht="14.25" customHeight="1">
      <c r="D343" s="43"/>
    </row>
    <row r="344" ht="14.25" customHeight="1">
      <c r="D344" s="43"/>
    </row>
    <row r="345" ht="14.25" customHeight="1">
      <c r="D345" s="43"/>
    </row>
    <row r="346" ht="14.25" customHeight="1">
      <c r="D346" s="43"/>
    </row>
    <row r="347" ht="14.25" customHeight="1">
      <c r="D347" s="43"/>
    </row>
    <row r="348" ht="14.25" customHeight="1">
      <c r="D348" s="43"/>
    </row>
    <row r="349" ht="14.25" customHeight="1">
      <c r="D349" s="43"/>
    </row>
    <row r="350" ht="14.25" customHeight="1">
      <c r="D350" s="43"/>
    </row>
    <row r="351" ht="14.25" customHeight="1">
      <c r="D351" s="43"/>
    </row>
    <row r="352" ht="14.25" customHeight="1">
      <c r="D352" s="43"/>
    </row>
    <row r="353" ht="14.25" customHeight="1">
      <c r="D353" s="43"/>
    </row>
    <row r="354" ht="14.25" customHeight="1">
      <c r="D354" s="43"/>
    </row>
    <row r="355" ht="14.25" customHeight="1">
      <c r="D355" s="43"/>
    </row>
    <row r="356" ht="14.25" customHeight="1">
      <c r="D356" s="43"/>
    </row>
    <row r="357" ht="14.25" customHeight="1">
      <c r="D357" s="43"/>
    </row>
    <row r="358" ht="14.25" customHeight="1">
      <c r="D358" s="43"/>
    </row>
    <row r="359" ht="14.25" customHeight="1">
      <c r="D359" s="43"/>
    </row>
    <row r="360" ht="14.25" customHeight="1">
      <c r="D360" s="43"/>
    </row>
    <row r="361" ht="14.25" customHeight="1">
      <c r="D361" s="43"/>
    </row>
    <row r="362" ht="14.25" customHeight="1">
      <c r="D362" s="43"/>
    </row>
    <row r="363" ht="14.25" customHeight="1">
      <c r="D363" s="43"/>
    </row>
    <row r="364" ht="14.25" customHeight="1">
      <c r="D364" s="43"/>
    </row>
    <row r="365" ht="14.25" customHeight="1">
      <c r="D365" s="43"/>
    </row>
    <row r="366" ht="14.25" customHeight="1">
      <c r="D366" s="43"/>
    </row>
    <row r="367" ht="14.25" customHeight="1">
      <c r="D367" s="43"/>
    </row>
    <row r="368" ht="14.25" customHeight="1">
      <c r="D368" s="43"/>
    </row>
    <row r="369" ht="14.25" customHeight="1">
      <c r="D369" s="43"/>
    </row>
    <row r="370" ht="14.25" customHeight="1">
      <c r="D370" s="43"/>
    </row>
    <row r="371" ht="14.25" customHeight="1">
      <c r="D371" s="43"/>
    </row>
    <row r="372" ht="14.25" customHeight="1">
      <c r="D372" s="43"/>
    </row>
    <row r="373" ht="14.25" customHeight="1">
      <c r="D373" s="43"/>
    </row>
    <row r="374" ht="14.25" customHeight="1">
      <c r="D374" s="43"/>
    </row>
    <row r="375" ht="14.25" customHeight="1">
      <c r="D375" s="43"/>
    </row>
    <row r="376" ht="14.25" customHeight="1">
      <c r="D376" s="43"/>
    </row>
    <row r="377" ht="14.25" customHeight="1">
      <c r="D377" s="43"/>
    </row>
    <row r="378" ht="14.25" customHeight="1">
      <c r="D378" s="43"/>
    </row>
    <row r="379" ht="14.25" customHeight="1">
      <c r="D379" s="43"/>
    </row>
    <row r="380" ht="14.25" customHeight="1">
      <c r="D380" s="43"/>
    </row>
    <row r="381" ht="14.25" customHeight="1">
      <c r="D381" s="43"/>
    </row>
    <row r="382" ht="14.25" customHeight="1">
      <c r="D382" s="43"/>
    </row>
    <row r="383" ht="14.25" customHeight="1">
      <c r="D383" s="43"/>
    </row>
    <row r="384" ht="14.25" customHeight="1">
      <c r="D384" s="43"/>
    </row>
    <row r="385" ht="14.25" customHeight="1">
      <c r="D385" s="43"/>
    </row>
    <row r="386" ht="14.25" customHeight="1">
      <c r="D386" s="43"/>
    </row>
    <row r="387" ht="14.25" customHeight="1">
      <c r="D387" s="43"/>
    </row>
    <row r="388" ht="14.25" customHeight="1">
      <c r="D388" s="43"/>
    </row>
    <row r="389" ht="14.25" customHeight="1">
      <c r="D389" s="43"/>
    </row>
    <row r="390" ht="14.25" customHeight="1">
      <c r="D390" s="43"/>
    </row>
    <row r="391" ht="14.25" customHeight="1">
      <c r="D391" s="43"/>
    </row>
    <row r="392" ht="14.25" customHeight="1">
      <c r="D392" s="43"/>
    </row>
    <row r="393" ht="14.25" customHeight="1">
      <c r="D393" s="43"/>
    </row>
    <row r="394" ht="14.25" customHeight="1">
      <c r="D394" s="43"/>
    </row>
    <row r="395" ht="14.25" customHeight="1">
      <c r="D395" s="43"/>
    </row>
    <row r="396" ht="14.25" customHeight="1">
      <c r="D396" s="43"/>
    </row>
    <row r="397" ht="14.25" customHeight="1">
      <c r="D397" s="43"/>
    </row>
    <row r="398" ht="14.25" customHeight="1">
      <c r="D398" s="43"/>
    </row>
    <row r="399" ht="14.25" customHeight="1">
      <c r="D399" s="43"/>
    </row>
    <row r="400" ht="14.25" customHeight="1">
      <c r="D400" s="43"/>
    </row>
    <row r="401" ht="14.25" customHeight="1">
      <c r="D401" s="43"/>
    </row>
    <row r="402" ht="14.25" customHeight="1">
      <c r="D402" s="43"/>
    </row>
    <row r="403" ht="14.25" customHeight="1">
      <c r="D403" s="43"/>
    </row>
    <row r="404" ht="14.25" customHeight="1">
      <c r="D404" s="43"/>
    </row>
    <row r="405" ht="14.25" customHeight="1">
      <c r="D405" s="43"/>
    </row>
    <row r="406" ht="14.25" customHeight="1">
      <c r="D406" s="43"/>
    </row>
    <row r="407" ht="14.25" customHeight="1">
      <c r="D407" s="43"/>
    </row>
    <row r="408" ht="14.25" customHeight="1">
      <c r="D408" s="43"/>
    </row>
    <row r="409" ht="14.25" customHeight="1">
      <c r="D409" s="43"/>
    </row>
    <row r="410" ht="14.25" customHeight="1">
      <c r="D410" s="43"/>
    </row>
    <row r="411" ht="14.25" customHeight="1">
      <c r="D411" s="43"/>
    </row>
    <row r="412" ht="14.25" customHeight="1">
      <c r="D412" s="43"/>
    </row>
    <row r="413" ht="14.25" customHeight="1">
      <c r="D413" s="43"/>
    </row>
    <row r="414" ht="14.25" customHeight="1">
      <c r="D414" s="43"/>
    </row>
    <row r="415" ht="14.25" customHeight="1">
      <c r="D415" s="43"/>
    </row>
    <row r="416" ht="14.25" customHeight="1">
      <c r="D416" s="43"/>
    </row>
    <row r="417" ht="14.25" customHeight="1">
      <c r="D417" s="43"/>
    </row>
    <row r="418" ht="14.25" customHeight="1">
      <c r="D418" s="43"/>
    </row>
    <row r="419" ht="14.25" customHeight="1">
      <c r="D419" s="43"/>
    </row>
    <row r="420" ht="14.25" customHeight="1">
      <c r="D420" s="43"/>
    </row>
    <row r="421" ht="14.25" customHeight="1">
      <c r="D421" s="43"/>
    </row>
    <row r="422" ht="14.25" customHeight="1">
      <c r="D422" s="43"/>
    </row>
    <row r="423" ht="14.25" customHeight="1">
      <c r="D423" s="43"/>
    </row>
    <row r="424" ht="14.25" customHeight="1">
      <c r="D424" s="43"/>
    </row>
    <row r="425" ht="14.25" customHeight="1">
      <c r="D425" s="43"/>
    </row>
    <row r="426" ht="14.25" customHeight="1">
      <c r="D426" s="43"/>
    </row>
    <row r="427" ht="14.25" customHeight="1">
      <c r="D427" s="43"/>
    </row>
    <row r="428" ht="14.25" customHeight="1">
      <c r="D428" s="43"/>
    </row>
    <row r="429" ht="14.25" customHeight="1">
      <c r="D429" s="43"/>
    </row>
    <row r="430" ht="14.25" customHeight="1">
      <c r="D430" s="43"/>
    </row>
    <row r="431" ht="14.25" customHeight="1">
      <c r="D431" s="43"/>
    </row>
    <row r="432" ht="14.25" customHeight="1">
      <c r="D432" s="43"/>
    </row>
    <row r="433" ht="14.25" customHeight="1">
      <c r="D433" s="43"/>
    </row>
    <row r="434" ht="14.25" customHeight="1">
      <c r="D434" s="43"/>
    </row>
    <row r="435" ht="14.25" customHeight="1">
      <c r="D435" s="43"/>
    </row>
    <row r="436" ht="14.25" customHeight="1">
      <c r="D436" s="43"/>
    </row>
    <row r="437" ht="14.25" customHeight="1">
      <c r="D437" s="43"/>
    </row>
    <row r="438" ht="14.25" customHeight="1">
      <c r="D438" s="43"/>
    </row>
    <row r="439" ht="14.25" customHeight="1">
      <c r="D439" s="43"/>
    </row>
    <row r="440" ht="14.25" customHeight="1">
      <c r="D440" s="43"/>
    </row>
    <row r="441" ht="14.25" customHeight="1">
      <c r="D441" s="43"/>
    </row>
    <row r="442" ht="14.25" customHeight="1">
      <c r="D442" s="43"/>
    </row>
    <row r="443" ht="14.25" customHeight="1">
      <c r="D443" s="43"/>
    </row>
    <row r="444" ht="14.25" customHeight="1">
      <c r="D444" s="43"/>
    </row>
    <row r="445" ht="14.25" customHeight="1">
      <c r="D445" s="43"/>
    </row>
    <row r="446" ht="14.25" customHeight="1">
      <c r="D446" s="43"/>
    </row>
    <row r="447" ht="14.25" customHeight="1">
      <c r="D447" s="43"/>
    </row>
    <row r="448" ht="14.25" customHeight="1">
      <c r="D448" s="43"/>
    </row>
    <row r="449" ht="14.25" customHeight="1">
      <c r="D449" s="43"/>
    </row>
    <row r="450" ht="14.25" customHeight="1">
      <c r="D450" s="43"/>
    </row>
    <row r="451" ht="14.25" customHeight="1">
      <c r="D451" s="43"/>
    </row>
    <row r="452" ht="14.25" customHeight="1">
      <c r="D452" s="43"/>
    </row>
    <row r="453" ht="14.25" customHeight="1">
      <c r="D453" s="43"/>
    </row>
    <row r="454" ht="14.25" customHeight="1">
      <c r="D454" s="43"/>
    </row>
    <row r="455" ht="14.25" customHeight="1">
      <c r="D455" s="43"/>
    </row>
    <row r="456" ht="14.25" customHeight="1">
      <c r="D456" s="43"/>
    </row>
    <row r="457" ht="14.25" customHeight="1">
      <c r="D457" s="43"/>
    </row>
    <row r="458" ht="14.25" customHeight="1">
      <c r="D458" s="43"/>
    </row>
    <row r="459" ht="14.25" customHeight="1">
      <c r="D459" s="43"/>
    </row>
    <row r="460" ht="14.25" customHeight="1">
      <c r="D460" s="43"/>
    </row>
    <row r="461" ht="14.25" customHeight="1">
      <c r="D461" s="43"/>
    </row>
    <row r="462" ht="14.25" customHeight="1">
      <c r="D462" s="43"/>
    </row>
    <row r="463" ht="14.25" customHeight="1">
      <c r="D463" s="43"/>
    </row>
    <row r="464" ht="14.25" customHeight="1">
      <c r="D464" s="43"/>
    </row>
    <row r="465" ht="14.25" customHeight="1">
      <c r="D465" s="43"/>
    </row>
    <row r="466" ht="14.25" customHeight="1">
      <c r="D466" s="43"/>
    </row>
    <row r="467" ht="14.25" customHeight="1">
      <c r="D467" s="43"/>
    </row>
    <row r="468" ht="14.25" customHeight="1">
      <c r="D468" s="43"/>
    </row>
    <row r="469" ht="14.25" customHeight="1">
      <c r="D469" s="43"/>
    </row>
    <row r="470" ht="14.25" customHeight="1">
      <c r="D470" s="43"/>
    </row>
    <row r="471" ht="14.25" customHeight="1">
      <c r="D471" s="43"/>
    </row>
    <row r="472" ht="14.25" customHeight="1">
      <c r="D472" s="43"/>
    </row>
    <row r="473" ht="14.25" customHeight="1">
      <c r="D473" s="43"/>
    </row>
    <row r="474" ht="14.25" customHeight="1">
      <c r="D474" s="43"/>
    </row>
    <row r="475" ht="14.25" customHeight="1">
      <c r="D475" s="43"/>
    </row>
    <row r="476" ht="14.25" customHeight="1">
      <c r="D476" s="43"/>
    </row>
    <row r="477" ht="14.25" customHeight="1">
      <c r="D477" s="43"/>
    </row>
    <row r="478" ht="14.25" customHeight="1">
      <c r="D478" s="43"/>
    </row>
    <row r="479" ht="14.25" customHeight="1">
      <c r="D479" s="43"/>
    </row>
    <row r="480" ht="14.25" customHeight="1">
      <c r="D480" s="43"/>
    </row>
    <row r="481" ht="14.25" customHeight="1">
      <c r="D481" s="43"/>
    </row>
    <row r="482" ht="14.25" customHeight="1">
      <c r="D482" s="43"/>
    </row>
    <row r="483" ht="14.25" customHeight="1">
      <c r="D483" s="43"/>
    </row>
    <row r="484" ht="14.25" customHeight="1">
      <c r="D484" s="43"/>
    </row>
    <row r="485" ht="14.25" customHeight="1">
      <c r="D485" s="43"/>
    </row>
    <row r="486" ht="14.25" customHeight="1">
      <c r="D486" s="43"/>
    </row>
    <row r="487" ht="14.25" customHeight="1">
      <c r="D487" s="43"/>
    </row>
    <row r="488" ht="14.25" customHeight="1">
      <c r="D488" s="43"/>
    </row>
    <row r="489" ht="14.25" customHeight="1">
      <c r="D489" s="43"/>
    </row>
    <row r="490" ht="14.25" customHeight="1">
      <c r="D490" s="43"/>
    </row>
    <row r="491" ht="14.25" customHeight="1">
      <c r="D491" s="43"/>
    </row>
    <row r="492" ht="14.25" customHeight="1">
      <c r="D492" s="43"/>
    </row>
    <row r="493" ht="14.25" customHeight="1">
      <c r="D493" s="43"/>
    </row>
    <row r="494" ht="14.25" customHeight="1">
      <c r="D494" s="43"/>
    </row>
    <row r="495" ht="14.25" customHeight="1">
      <c r="D495" s="43"/>
    </row>
    <row r="496" ht="14.25" customHeight="1">
      <c r="D496" s="43"/>
    </row>
    <row r="497" ht="14.25" customHeight="1">
      <c r="D497" s="43"/>
    </row>
    <row r="498" ht="14.25" customHeight="1">
      <c r="D498" s="43"/>
    </row>
    <row r="499" ht="14.25" customHeight="1">
      <c r="D499" s="43"/>
    </row>
    <row r="500" ht="14.25" customHeight="1">
      <c r="D500" s="43"/>
    </row>
    <row r="501" ht="14.25" customHeight="1">
      <c r="D501" s="43"/>
    </row>
    <row r="502" ht="14.25" customHeight="1">
      <c r="D502" s="43"/>
    </row>
    <row r="503" ht="14.25" customHeight="1">
      <c r="D503" s="43"/>
    </row>
    <row r="504" ht="14.25" customHeight="1">
      <c r="D504" s="43"/>
    </row>
    <row r="505" ht="14.25" customHeight="1">
      <c r="D505" s="43"/>
    </row>
    <row r="506" ht="14.25" customHeight="1">
      <c r="D506" s="43"/>
    </row>
    <row r="507" ht="14.25" customHeight="1">
      <c r="D507" s="43"/>
    </row>
    <row r="508" ht="14.25" customHeight="1">
      <c r="D508" s="43"/>
    </row>
    <row r="509" ht="14.25" customHeight="1">
      <c r="D509" s="43"/>
    </row>
    <row r="510" ht="14.25" customHeight="1">
      <c r="D510" s="43"/>
    </row>
    <row r="511" ht="14.25" customHeight="1">
      <c r="D511" s="43"/>
    </row>
    <row r="512" ht="14.25" customHeight="1">
      <c r="D512" s="43"/>
    </row>
    <row r="513" ht="14.25" customHeight="1">
      <c r="D513" s="43"/>
    </row>
    <row r="514" ht="14.25" customHeight="1">
      <c r="D514" s="43"/>
    </row>
    <row r="515" ht="14.25" customHeight="1">
      <c r="D515" s="43"/>
    </row>
    <row r="516" ht="14.25" customHeight="1">
      <c r="D516" s="43"/>
    </row>
    <row r="517" ht="14.25" customHeight="1">
      <c r="D517" s="43"/>
    </row>
    <row r="518" ht="14.25" customHeight="1">
      <c r="D518" s="43"/>
    </row>
    <row r="519" ht="14.25" customHeight="1">
      <c r="D519" s="43"/>
    </row>
    <row r="520" ht="14.25" customHeight="1">
      <c r="D520" s="43"/>
    </row>
    <row r="521" ht="14.25" customHeight="1">
      <c r="D521" s="43"/>
    </row>
    <row r="522" ht="14.25" customHeight="1">
      <c r="D522" s="43"/>
    </row>
    <row r="523" ht="14.25" customHeight="1">
      <c r="D523" s="43"/>
    </row>
    <row r="524" ht="14.25" customHeight="1">
      <c r="D524" s="43"/>
    </row>
    <row r="525" ht="14.25" customHeight="1">
      <c r="D525" s="43"/>
    </row>
    <row r="526" ht="14.25" customHeight="1">
      <c r="D526" s="43"/>
    </row>
    <row r="527" ht="14.25" customHeight="1">
      <c r="D527" s="43"/>
    </row>
    <row r="528" ht="14.25" customHeight="1">
      <c r="D528" s="43"/>
    </row>
    <row r="529" ht="14.25" customHeight="1">
      <c r="D529" s="43"/>
    </row>
    <row r="530" ht="14.25" customHeight="1">
      <c r="D530" s="43"/>
    </row>
    <row r="531" ht="14.25" customHeight="1">
      <c r="D531" s="43"/>
    </row>
    <row r="532" ht="14.25" customHeight="1">
      <c r="D532" s="43"/>
    </row>
    <row r="533" ht="14.25" customHeight="1">
      <c r="D533" s="43"/>
    </row>
    <row r="534" ht="14.25" customHeight="1">
      <c r="D534" s="43"/>
    </row>
    <row r="535" ht="14.25" customHeight="1">
      <c r="D535" s="43"/>
    </row>
    <row r="536" ht="14.25" customHeight="1">
      <c r="D536" s="43"/>
    </row>
    <row r="537" ht="14.25" customHeight="1">
      <c r="D537" s="43"/>
    </row>
    <row r="538" ht="14.25" customHeight="1">
      <c r="D538" s="43"/>
    </row>
    <row r="539" ht="14.25" customHeight="1">
      <c r="D539" s="43"/>
    </row>
    <row r="540" ht="14.25" customHeight="1">
      <c r="D540" s="43"/>
    </row>
    <row r="541" ht="14.25" customHeight="1">
      <c r="D541" s="43"/>
    </row>
    <row r="542" ht="14.25" customHeight="1">
      <c r="D542" s="43"/>
    </row>
    <row r="543" ht="14.25" customHeight="1">
      <c r="D543" s="43"/>
    </row>
    <row r="544" ht="14.25" customHeight="1">
      <c r="D544" s="43"/>
    </row>
    <row r="545" ht="14.25" customHeight="1">
      <c r="D545" s="43"/>
    </row>
    <row r="546" ht="14.25" customHeight="1">
      <c r="D546" s="43"/>
    </row>
    <row r="547" ht="14.25" customHeight="1">
      <c r="D547" s="43"/>
    </row>
    <row r="548" ht="14.25" customHeight="1">
      <c r="D548" s="43"/>
    </row>
    <row r="549" ht="14.25" customHeight="1">
      <c r="D549" s="43"/>
    </row>
    <row r="550" ht="14.25" customHeight="1">
      <c r="D550" s="43"/>
    </row>
    <row r="551" ht="14.25" customHeight="1">
      <c r="D551" s="43"/>
    </row>
    <row r="552" ht="14.25" customHeight="1">
      <c r="D552" s="43"/>
    </row>
    <row r="553" ht="14.25" customHeight="1">
      <c r="D553" s="43"/>
    </row>
    <row r="554" ht="14.25" customHeight="1">
      <c r="D554" s="43"/>
    </row>
    <row r="555" ht="14.25" customHeight="1">
      <c r="D555" s="43"/>
    </row>
    <row r="556" ht="14.25" customHeight="1">
      <c r="D556" s="43"/>
    </row>
    <row r="557" ht="14.25" customHeight="1">
      <c r="D557" s="43"/>
    </row>
    <row r="558" ht="14.25" customHeight="1">
      <c r="D558" s="43"/>
    </row>
    <row r="559" ht="14.25" customHeight="1">
      <c r="D559" s="43"/>
    </row>
    <row r="560" ht="14.25" customHeight="1">
      <c r="D560" s="43"/>
    </row>
    <row r="561" ht="14.25" customHeight="1">
      <c r="D561" s="43"/>
    </row>
    <row r="562" ht="14.25" customHeight="1">
      <c r="D562" s="43"/>
    </row>
    <row r="563" ht="14.25" customHeight="1">
      <c r="D563" s="43"/>
    </row>
    <row r="564" ht="14.25" customHeight="1">
      <c r="D564" s="43"/>
    </row>
    <row r="565" ht="14.25" customHeight="1">
      <c r="D565" s="43"/>
    </row>
    <row r="566" ht="14.25" customHeight="1">
      <c r="D566" s="43"/>
    </row>
    <row r="567" ht="14.25" customHeight="1">
      <c r="D567" s="43"/>
    </row>
    <row r="568" ht="14.25" customHeight="1">
      <c r="D568" s="43"/>
    </row>
    <row r="569" ht="14.25" customHeight="1">
      <c r="D569" s="43"/>
    </row>
    <row r="570" ht="14.25" customHeight="1">
      <c r="D570" s="43"/>
    </row>
    <row r="571" ht="14.25" customHeight="1">
      <c r="D571" s="43"/>
    </row>
    <row r="572" ht="14.25" customHeight="1">
      <c r="D572" s="43"/>
    </row>
    <row r="573" ht="14.25" customHeight="1">
      <c r="D573" s="43"/>
    </row>
    <row r="574" ht="14.25" customHeight="1">
      <c r="D574" s="43"/>
    </row>
    <row r="575" ht="14.25" customHeight="1">
      <c r="D575" s="43"/>
    </row>
    <row r="576" ht="14.25" customHeight="1">
      <c r="D576" s="43"/>
    </row>
    <row r="577" ht="14.25" customHeight="1">
      <c r="D577" s="43"/>
    </row>
    <row r="578" ht="14.25" customHeight="1">
      <c r="D578" s="43"/>
    </row>
    <row r="579" ht="14.25" customHeight="1">
      <c r="D579" s="43"/>
    </row>
    <row r="580" ht="14.25" customHeight="1">
      <c r="D580" s="43"/>
    </row>
    <row r="581" ht="14.25" customHeight="1">
      <c r="D581" s="43"/>
    </row>
    <row r="582" ht="14.25" customHeight="1">
      <c r="D582" s="43"/>
    </row>
    <row r="583" ht="14.25" customHeight="1">
      <c r="D583" s="43"/>
    </row>
    <row r="584" ht="14.25" customHeight="1">
      <c r="D584" s="43"/>
    </row>
    <row r="585" ht="14.25" customHeight="1">
      <c r="D585" s="43"/>
    </row>
    <row r="586" ht="14.25" customHeight="1">
      <c r="D586" s="43"/>
    </row>
    <row r="587" ht="14.25" customHeight="1">
      <c r="D587" s="43"/>
    </row>
    <row r="588" ht="14.25" customHeight="1">
      <c r="D588" s="43"/>
    </row>
    <row r="589" ht="14.25" customHeight="1">
      <c r="D589" s="43"/>
    </row>
    <row r="590" ht="14.25" customHeight="1">
      <c r="D590" s="43"/>
    </row>
    <row r="591" ht="14.25" customHeight="1">
      <c r="D591" s="43"/>
    </row>
    <row r="592" ht="14.25" customHeight="1">
      <c r="D592" s="43"/>
    </row>
    <row r="593" ht="14.25" customHeight="1">
      <c r="D593" s="43"/>
    </row>
    <row r="594" ht="14.25" customHeight="1">
      <c r="D594" s="43"/>
    </row>
    <row r="595" ht="14.25" customHeight="1">
      <c r="D595" s="43"/>
    </row>
    <row r="596" ht="14.25" customHeight="1">
      <c r="D596" s="43"/>
    </row>
    <row r="597" ht="14.25" customHeight="1">
      <c r="D597" s="43"/>
    </row>
    <row r="598" ht="14.25" customHeight="1">
      <c r="D598" s="43"/>
    </row>
    <row r="599" ht="14.25" customHeight="1">
      <c r="D599" s="43"/>
    </row>
    <row r="600" ht="14.25" customHeight="1">
      <c r="D600" s="43"/>
    </row>
    <row r="601" ht="14.25" customHeight="1">
      <c r="D601" s="43"/>
    </row>
    <row r="602" ht="14.25" customHeight="1">
      <c r="D602" s="43"/>
    </row>
    <row r="603" ht="14.25" customHeight="1">
      <c r="D603" s="43"/>
    </row>
    <row r="604" ht="14.25" customHeight="1">
      <c r="D604" s="43"/>
    </row>
    <row r="605" ht="14.25" customHeight="1">
      <c r="D605" s="43"/>
    </row>
    <row r="606" ht="14.25" customHeight="1">
      <c r="D606" s="43"/>
    </row>
    <row r="607" ht="14.25" customHeight="1">
      <c r="D607" s="43"/>
    </row>
    <row r="608" ht="14.25" customHeight="1">
      <c r="D608" s="43"/>
    </row>
    <row r="609" ht="14.25" customHeight="1">
      <c r="D609" s="43"/>
    </row>
    <row r="610" ht="14.25" customHeight="1">
      <c r="D610" s="43"/>
    </row>
    <row r="611" ht="14.25" customHeight="1">
      <c r="D611" s="43"/>
    </row>
    <row r="612" ht="14.25" customHeight="1">
      <c r="D612" s="43"/>
    </row>
    <row r="613" ht="14.25" customHeight="1">
      <c r="D613" s="43"/>
    </row>
    <row r="614" ht="14.25" customHeight="1">
      <c r="D614" s="43"/>
    </row>
    <row r="615" ht="14.25" customHeight="1">
      <c r="D615" s="43"/>
    </row>
    <row r="616" ht="14.25" customHeight="1">
      <c r="D616" s="43"/>
    </row>
    <row r="617" ht="14.25" customHeight="1">
      <c r="D617" s="43"/>
    </row>
    <row r="618" ht="14.25" customHeight="1">
      <c r="D618" s="43"/>
    </row>
    <row r="619" ht="14.25" customHeight="1">
      <c r="D619" s="43"/>
    </row>
    <row r="620" ht="14.25" customHeight="1">
      <c r="D620" s="43"/>
    </row>
    <row r="621" ht="14.25" customHeight="1">
      <c r="D621" s="43"/>
    </row>
    <row r="622" ht="14.25" customHeight="1">
      <c r="D622" s="43"/>
    </row>
    <row r="623" ht="14.25" customHeight="1">
      <c r="D623" s="43"/>
    </row>
    <row r="624" ht="14.25" customHeight="1">
      <c r="D624" s="43"/>
    </row>
    <row r="625" ht="14.25" customHeight="1">
      <c r="D625" s="43"/>
    </row>
    <row r="626" ht="14.25" customHeight="1">
      <c r="D626" s="43"/>
    </row>
    <row r="627" ht="14.25" customHeight="1">
      <c r="D627" s="43"/>
    </row>
    <row r="628" ht="14.25" customHeight="1">
      <c r="D628" s="43"/>
    </row>
    <row r="629" ht="14.25" customHeight="1">
      <c r="D629" s="43"/>
    </row>
    <row r="630" ht="14.25" customHeight="1">
      <c r="D630" s="43"/>
    </row>
    <row r="631" ht="14.25" customHeight="1">
      <c r="D631" s="43"/>
    </row>
    <row r="632" ht="14.25" customHeight="1">
      <c r="D632" s="43"/>
    </row>
    <row r="633" ht="14.25" customHeight="1">
      <c r="D633" s="43"/>
    </row>
    <row r="634" ht="14.25" customHeight="1">
      <c r="D634" s="43"/>
    </row>
    <row r="635" ht="14.25" customHeight="1">
      <c r="D635" s="43"/>
    </row>
    <row r="636" ht="14.25" customHeight="1">
      <c r="D636" s="43"/>
    </row>
    <row r="637" ht="14.25" customHeight="1">
      <c r="D637" s="43"/>
    </row>
    <row r="638" ht="14.25" customHeight="1">
      <c r="D638" s="43"/>
    </row>
    <row r="639" ht="14.25" customHeight="1">
      <c r="D639" s="43"/>
    </row>
    <row r="640" ht="14.25" customHeight="1">
      <c r="D640" s="43"/>
    </row>
    <row r="641" ht="14.25" customHeight="1">
      <c r="D641" s="43"/>
    </row>
    <row r="642" ht="14.25" customHeight="1">
      <c r="D642" s="43"/>
    </row>
    <row r="643" ht="14.25" customHeight="1">
      <c r="D643" s="43"/>
    </row>
    <row r="644" ht="14.25" customHeight="1">
      <c r="D644" s="43"/>
    </row>
    <row r="645" ht="14.25" customHeight="1">
      <c r="D645" s="43"/>
    </row>
    <row r="646" ht="14.25" customHeight="1">
      <c r="D646" s="43"/>
    </row>
    <row r="647" ht="14.25" customHeight="1">
      <c r="D647" s="43"/>
    </row>
    <row r="648" ht="14.25" customHeight="1">
      <c r="D648" s="43"/>
    </row>
    <row r="649" ht="14.25" customHeight="1">
      <c r="D649" s="43"/>
    </row>
    <row r="650" ht="14.25" customHeight="1">
      <c r="D650" s="43"/>
    </row>
    <row r="651" ht="14.25" customHeight="1">
      <c r="D651" s="43"/>
    </row>
    <row r="652" ht="14.25" customHeight="1">
      <c r="D652" s="43"/>
    </row>
    <row r="653" ht="14.25" customHeight="1">
      <c r="D653" s="43"/>
    </row>
    <row r="654" ht="14.25" customHeight="1">
      <c r="D654" s="43"/>
    </row>
    <row r="655" ht="14.25" customHeight="1">
      <c r="D655" s="43"/>
    </row>
    <row r="656" ht="14.25" customHeight="1">
      <c r="D656" s="43"/>
    </row>
    <row r="657" ht="14.25" customHeight="1">
      <c r="D657" s="43"/>
    </row>
    <row r="658" ht="14.25" customHeight="1">
      <c r="D658" s="43"/>
    </row>
    <row r="659" ht="14.25" customHeight="1">
      <c r="D659" s="43"/>
    </row>
    <row r="660" ht="14.25" customHeight="1">
      <c r="D660" s="43"/>
    </row>
    <row r="661" ht="14.25" customHeight="1">
      <c r="D661" s="43"/>
    </row>
    <row r="662" ht="14.25" customHeight="1">
      <c r="D662" s="43"/>
    </row>
    <row r="663" ht="14.25" customHeight="1">
      <c r="D663" s="43"/>
    </row>
    <row r="664" ht="14.25" customHeight="1">
      <c r="D664" s="43"/>
    </row>
    <row r="665" ht="14.25" customHeight="1">
      <c r="D665" s="43"/>
    </row>
    <row r="666" ht="14.25" customHeight="1">
      <c r="D666" s="43"/>
    </row>
    <row r="667" ht="14.25" customHeight="1">
      <c r="D667" s="43"/>
    </row>
    <row r="668" ht="14.25" customHeight="1">
      <c r="D668" s="43"/>
    </row>
    <row r="669" ht="14.25" customHeight="1">
      <c r="D669" s="43"/>
    </row>
    <row r="670" ht="14.25" customHeight="1">
      <c r="D670" s="43"/>
    </row>
    <row r="671" ht="14.25" customHeight="1">
      <c r="D671" s="43"/>
    </row>
    <row r="672" ht="14.25" customHeight="1">
      <c r="D672" s="43"/>
    </row>
    <row r="673" ht="14.25" customHeight="1">
      <c r="D673" s="43"/>
    </row>
    <row r="674" ht="14.25" customHeight="1">
      <c r="D674" s="43"/>
    </row>
    <row r="675" ht="14.25" customHeight="1">
      <c r="D675" s="43"/>
    </row>
    <row r="676" ht="14.25" customHeight="1">
      <c r="D676" s="43"/>
    </row>
    <row r="677" ht="14.25" customHeight="1">
      <c r="D677" s="43"/>
    </row>
    <row r="678" ht="14.25" customHeight="1">
      <c r="D678" s="43"/>
    </row>
    <row r="679" ht="14.25" customHeight="1">
      <c r="D679" s="43"/>
    </row>
    <row r="680" ht="14.25" customHeight="1">
      <c r="D680" s="43"/>
    </row>
    <row r="681" ht="14.25" customHeight="1">
      <c r="D681" s="43"/>
    </row>
    <row r="682" ht="14.25" customHeight="1">
      <c r="D682" s="43"/>
    </row>
    <row r="683" ht="14.25" customHeight="1">
      <c r="D683" s="43"/>
    </row>
    <row r="684" ht="14.25" customHeight="1">
      <c r="D684" s="43"/>
    </row>
    <row r="685" ht="14.25" customHeight="1">
      <c r="D685" s="43"/>
    </row>
    <row r="686" ht="14.25" customHeight="1">
      <c r="D686" s="43"/>
    </row>
    <row r="687" ht="14.25" customHeight="1">
      <c r="D687" s="43"/>
    </row>
    <row r="688" ht="14.25" customHeight="1">
      <c r="D688" s="43"/>
    </row>
    <row r="689" ht="14.25" customHeight="1">
      <c r="D689" s="43"/>
    </row>
    <row r="690" ht="14.25" customHeight="1">
      <c r="D690" s="43"/>
    </row>
    <row r="691" ht="14.25" customHeight="1">
      <c r="D691" s="43"/>
    </row>
    <row r="692" ht="14.25" customHeight="1">
      <c r="D692" s="43"/>
    </row>
    <row r="693" ht="14.25" customHeight="1">
      <c r="D693" s="43"/>
    </row>
    <row r="694" ht="14.25" customHeight="1">
      <c r="D694" s="43"/>
    </row>
    <row r="695" ht="14.25" customHeight="1">
      <c r="D695" s="43"/>
    </row>
    <row r="696" ht="14.25" customHeight="1">
      <c r="D696" s="43"/>
    </row>
    <row r="697" ht="14.25" customHeight="1">
      <c r="D697" s="43"/>
    </row>
    <row r="698" ht="14.25" customHeight="1">
      <c r="D698" s="43"/>
    </row>
    <row r="699" ht="14.25" customHeight="1">
      <c r="D699" s="43"/>
    </row>
    <row r="700" ht="14.25" customHeight="1">
      <c r="D700" s="43"/>
    </row>
    <row r="701" ht="14.25" customHeight="1">
      <c r="D701" s="43"/>
    </row>
    <row r="702" ht="14.25" customHeight="1">
      <c r="D702" s="43"/>
    </row>
    <row r="703" ht="14.25" customHeight="1">
      <c r="D703" s="43"/>
    </row>
    <row r="704" ht="14.25" customHeight="1">
      <c r="D704" s="43"/>
    </row>
    <row r="705" ht="14.25" customHeight="1">
      <c r="D705" s="43"/>
    </row>
    <row r="706" ht="14.25" customHeight="1">
      <c r="D706" s="43"/>
    </row>
    <row r="707" ht="14.25" customHeight="1">
      <c r="D707" s="43"/>
    </row>
    <row r="708" ht="14.25" customHeight="1">
      <c r="D708" s="43"/>
    </row>
    <row r="709" ht="14.25" customHeight="1">
      <c r="D709" s="43"/>
    </row>
    <row r="710" ht="14.25" customHeight="1">
      <c r="D710" s="43"/>
    </row>
    <row r="711" ht="14.25" customHeight="1">
      <c r="D711" s="43"/>
    </row>
    <row r="712" ht="14.25" customHeight="1">
      <c r="D712" s="43"/>
    </row>
    <row r="713" ht="14.25" customHeight="1">
      <c r="D713" s="43"/>
    </row>
    <row r="714" ht="14.25" customHeight="1">
      <c r="D714" s="43"/>
    </row>
    <row r="715" ht="14.25" customHeight="1">
      <c r="D715" s="43"/>
    </row>
    <row r="716" ht="14.25" customHeight="1">
      <c r="D716" s="43"/>
    </row>
    <row r="717" ht="14.25" customHeight="1">
      <c r="D717" s="43"/>
    </row>
    <row r="718" ht="14.25" customHeight="1">
      <c r="D718" s="43"/>
    </row>
    <row r="719" ht="14.25" customHeight="1">
      <c r="D719" s="43"/>
    </row>
    <row r="720" ht="14.25" customHeight="1">
      <c r="D720" s="43"/>
    </row>
    <row r="721" ht="14.25" customHeight="1">
      <c r="D721" s="43"/>
    </row>
    <row r="722" ht="14.25" customHeight="1">
      <c r="D722" s="43"/>
    </row>
    <row r="723" ht="14.25" customHeight="1">
      <c r="D723" s="43"/>
    </row>
    <row r="724" ht="14.25" customHeight="1">
      <c r="D724" s="43"/>
    </row>
    <row r="725" ht="14.25" customHeight="1">
      <c r="D725" s="43"/>
    </row>
    <row r="726" ht="14.25" customHeight="1">
      <c r="D726" s="43"/>
    </row>
    <row r="727" ht="14.25" customHeight="1">
      <c r="D727" s="43"/>
    </row>
    <row r="728" ht="14.25" customHeight="1">
      <c r="D728" s="43"/>
    </row>
    <row r="729" ht="14.25" customHeight="1">
      <c r="D729" s="43"/>
    </row>
    <row r="730" ht="14.25" customHeight="1">
      <c r="D730" s="43"/>
    </row>
    <row r="731" ht="14.25" customHeight="1">
      <c r="D731" s="43"/>
    </row>
    <row r="732" ht="14.25" customHeight="1">
      <c r="D732" s="43"/>
    </row>
    <row r="733" ht="14.25" customHeight="1">
      <c r="D733" s="43"/>
    </row>
    <row r="734" ht="14.25" customHeight="1">
      <c r="D734" s="43"/>
    </row>
    <row r="735" ht="14.25" customHeight="1">
      <c r="D735" s="43"/>
    </row>
    <row r="736" ht="14.25" customHeight="1">
      <c r="D736" s="43"/>
    </row>
    <row r="737" ht="14.25" customHeight="1">
      <c r="D737" s="43"/>
    </row>
    <row r="738" ht="14.25" customHeight="1">
      <c r="D738" s="43"/>
    </row>
    <row r="739" ht="14.25" customHeight="1">
      <c r="D739" s="43"/>
    </row>
    <row r="740" ht="14.25" customHeight="1">
      <c r="D740" s="43"/>
    </row>
    <row r="741" ht="14.25" customHeight="1">
      <c r="D741" s="43"/>
    </row>
    <row r="742" ht="14.25" customHeight="1">
      <c r="D742" s="43"/>
    </row>
    <row r="743" ht="14.25" customHeight="1">
      <c r="D743" s="43"/>
    </row>
    <row r="744" ht="14.25" customHeight="1">
      <c r="D744" s="43"/>
    </row>
    <row r="745" ht="14.25" customHeight="1">
      <c r="D745" s="43"/>
    </row>
    <row r="746" ht="14.25" customHeight="1">
      <c r="D746" s="43"/>
    </row>
    <row r="747" ht="14.25" customHeight="1">
      <c r="D747" s="43"/>
    </row>
    <row r="748" ht="14.25" customHeight="1">
      <c r="D748" s="43"/>
    </row>
    <row r="749" ht="14.25" customHeight="1">
      <c r="D749" s="43"/>
    </row>
    <row r="750" ht="14.25" customHeight="1">
      <c r="D750" s="43"/>
    </row>
    <row r="751" ht="14.25" customHeight="1">
      <c r="D751" s="43"/>
    </row>
    <row r="752" ht="14.25" customHeight="1">
      <c r="D752" s="43"/>
    </row>
    <row r="753" ht="14.25" customHeight="1">
      <c r="D753" s="43"/>
    </row>
    <row r="754" ht="14.25" customHeight="1">
      <c r="D754" s="43"/>
    </row>
    <row r="755" ht="14.25" customHeight="1">
      <c r="D755" s="43"/>
    </row>
    <row r="756" ht="14.25" customHeight="1">
      <c r="D756" s="43"/>
    </row>
    <row r="757" ht="14.25" customHeight="1">
      <c r="D757" s="43"/>
    </row>
    <row r="758" ht="14.25" customHeight="1">
      <c r="D758" s="43"/>
    </row>
    <row r="759" ht="14.25" customHeight="1">
      <c r="D759" s="43"/>
    </row>
    <row r="760" ht="14.25" customHeight="1">
      <c r="D760" s="43"/>
    </row>
    <row r="761" ht="14.25" customHeight="1">
      <c r="D761" s="43"/>
    </row>
    <row r="762" ht="14.25" customHeight="1">
      <c r="D762" s="43"/>
    </row>
    <row r="763" ht="14.25" customHeight="1">
      <c r="D763" s="43"/>
    </row>
    <row r="764" ht="14.25" customHeight="1">
      <c r="D764" s="43"/>
    </row>
    <row r="765" ht="14.25" customHeight="1">
      <c r="D765" s="43"/>
    </row>
    <row r="766" ht="14.25" customHeight="1">
      <c r="D766" s="43"/>
    </row>
    <row r="767" ht="14.25" customHeight="1">
      <c r="D767" s="43"/>
    </row>
    <row r="768" ht="14.25" customHeight="1">
      <c r="D768" s="43"/>
    </row>
    <row r="769" ht="14.25" customHeight="1">
      <c r="D769" s="43"/>
    </row>
    <row r="770" ht="14.25" customHeight="1">
      <c r="D770" s="43"/>
    </row>
    <row r="771" ht="14.25" customHeight="1">
      <c r="D771" s="43"/>
    </row>
    <row r="772" ht="14.25" customHeight="1">
      <c r="D772" s="43"/>
    </row>
    <row r="773" ht="14.25" customHeight="1">
      <c r="D773" s="43"/>
    </row>
    <row r="774" ht="14.25" customHeight="1">
      <c r="D774" s="43"/>
    </row>
    <row r="775" ht="14.25" customHeight="1">
      <c r="D775" s="43"/>
    </row>
    <row r="776" ht="14.25" customHeight="1">
      <c r="D776" s="43"/>
    </row>
    <row r="777" ht="14.25" customHeight="1">
      <c r="D777" s="43"/>
    </row>
    <row r="778" ht="14.25" customHeight="1">
      <c r="D778" s="43"/>
    </row>
    <row r="779" ht="14.25" customHeight="1">
      <c r="D779" s="43"/>
    </row>
    <row r="780" ht="14.25" customHeight="1">
      <c r="D780" s="43"/>
    </row>
    <row r="781" ht="14.25" customHeight="1">
      <c r="D781" s="43"/>
    </row>
    <row r="782" ht="14.25" customHeight="1">
      <c r="D782" s="43"/>
    </row>
    <row r="783" ht="14.25" customHeight="1">
      <c r="D783" s="43"/>
    </row>
    <row r="784" ht="14.25" customHeight="1">
      <c r="D784" s="43"/>
    </row>
    <row r="785" ht="14.25" customHeight="1">
      <c r="D785" s="43"/>
    </row>
    <row r="786" ht="14.25" customHeight="1">
      <c r="D786" s="43"/>
    </row>
    <row r="787" ht="14.25" customHeight="1">
      <c r="D787" s="43"/>
    </row>
    <row r="788" ht="14.25" customHeight="1">
      <c r="D788" s="43"/>
    </row>
    <row r="789" ht="14.25" customHeight="1">
      <c r="D789" s="43"/>
    </row>
    <row r="790" ht="14.25" customHeight="1">
      <c r="D790" s="43"/>
    </row>
    <row r="791" ht="14.25" customHeight="1">
      <c r="D791" s="43"/>
    </row>
    <row r="792" ht="14.25" customHeight="1">
      <c r="D792" s="43"/>
    </row>
    <row r="793" ht="14.25" customHeight="1">
      <c r="D793" s="43"/>
    </row>
    <row r="794" ht="14.25" customHeight="1">
      <c r="D794" s="43"/>
    </row>
    <row r="795" ht="14.25" customHeight="1">
      <c r="D795" s="43"/>
    </row>
    <row r="796" ht="14.25" customHeight="1">
      <c r="D796" s="43"/>
    </row>
    <row r="797" ht="14.25" customHeight="1">
      <c r="D797" s="43"/>
    </row>
    <row r="798" ht="14.25" customHeight="1">
      <c r="D798" s="43"/>
    </row>
    <row r="799" ht="14.25" customHeight="1">
      <c r="D799" s="43"/>
    </row>
    <row r="800" ht="14.25" customHeight="1">
      <c r="D800" s="43"/>
    </row>
    <row r="801" ht="14.25" customHeight="1">
      <c r="D801" s="43"/>
    </row>
    <row r="802" ht="14.25" customHeight="1">
      <c r="D802" s="43"/>
    </row>
    <row r="803" ht="14.25" customHeight="1">
      <c r="D803" s="43"/>
    </row>
    <row r="804" ht="14.25" customHeight="1">
      <c r="D804" s="43"/>
    </row>
    <row r="805" ht="14.25" customHeight="1">
      <c r="D805" s="43"/>
    </row>
    <row r="806" ht="14.25" customHeight="1">
      <c r="D806" s="43"/>
    </row>
    <row r="807" ht="14.25" customHeight="1">
      <c r="D807" s="43"/>
    </row>
    <row r="808" ht="14.25" customHeight="1">
      <c r="D808" s="43"/>
    </row>
    <row r="809" ht="14.25" customHeight="1">
      <c r="D809" s="43"/>
    </row>
    <row r="810" ht="14.25" customHeight="1">
      <c r="D810" s="43"/>
    </row>
    <row r="811" ht="14.25" customHeight="1">
      <c r="D811" s="43"/>
    </row>
    <row r="812" ht="14.25" customHeight="1">
      <c r="D812" s="43"/>
    </row>
    <row r="813" ht="14.25" customHeight="1">
      <c r="D813" s="43"/>
    </row>
    <row r="814" ht="14.25" customHeight="1">
      <c r="D814" s="43"/>
    </row>
    <row r="815" ht="14.25" customHeight="1">
      <c r="D815" s="43"/>
    </row>
    <row r="816" ht="14.25" customHeight="1">
      <c r="D816" s="43"/>
    </row>
    <row r="817" ht="14.25" customHeight="1">
      <c r="D817" s="43"/>
    </row>
    <row r="818" ht="14.25" customHeight="1">
      <c r="D818" s="43"/>
    </row>
    <row r="819" ht="14.25" customHeight="1">
      <c r="D819" s="43"/>
    </row>
    <row r="820" ht="14.25" customHeight="1">
      <c r="D820" s="43"/>
    </row>
    <row r="821" ht="14.25" customHeight="1">
      <c r="D821" s="43"/>
    </row>
    <row r="822" ht="14.25" customHeight="1">
      <c r="D822" s="43"/>
    </row>
    <row r="823" ht="14.25" customHeight="1">
      <c r="D823" s="43"/>
    </row>
    <row r="824" ht="14.25" customHeight="1">
      <c r="D824" s="43"/>
    </row>
    <row r="825" ht="14.25" customHeight="1">
      <c r="D825" s="43"/>
    </row>
    <row r="826" ht="14.25" customHeight="1">
      <c r="D826" s="43"/>
    </row>
    <row r="827" ht="14.25" customHeight="1">
      <c r="D827" s="43"/>
    </row>
    <row r="828" ht="14.25" customHeight="1">
      <c r="D828" s="43"/>
    </row>
    <row r="829" ht="14.25" customHeight="1">
      <c r="D829" s="43"/>
    </row>
    <row r="830" ht="14.25" customHeight="1">
      <c r="D830" s="43"/>
    </row>
    <row r="831" ht="14.25" customHeight="1">
      <c r="D831" s="43"/>
    </row>
    <row r="832" ht="14.25" customHeight="1">
      <c r="D832" s="43"/>
    </row>
    <row r="833" ht="14.25" customHeight="1">
      <c r="D833" s="43"/>
    </row>
    <row r="834" ht="14.25" customHeight="1">
      <c r="D834" s="43"/>
    </row>
    <row r="835" ht="14.25" customHeight="1">
      <c r="D835" s="43"/>
    </row>
    <row r="836" ht="14.25" customHeight="1">
      <c r="D836" s="43"/>
    </row>
    <row r="837" ht="14.25" customHeight="1">
      <c r="D837" s="43"/>
    </row>
    <row r="838" ht="14.25" customHeight="1">
      <c r="D838" s="43"/>
    </row>
    <row r="839" ht="14.25" customHeight="1">
      <c r="D839" s="43"/>
    </row>
    <row r="840" ht="14.25" customHeight="1">
      <c r="D840" s="43"/>
    </row>
    <row r="841" ht="14.25" customHeight="1">
      <c r="D841" s="43"/>
    </row>
    <row r="842" ht="14.25" customHeight="1">
      <c r="D842" s="43"/>
    </row>
    <row r="843" ht="14.25" customHeight="1">
      <c r="D843" s="43"/>
    </row>
    <row r="844" ht="14.25" customHeight="1">
      <c r="D844" s="43"/>
    </row>
    <row r="845" ht="14.25" customHeight="1">
      <c r="D845" s="43"/>
    </row>
    <row r="846" ht="14.25" customHeight="1">
      <c r="D846" s="43"/>
    </row>
    <row r="847" ht="14.25" customHeight="1">
      <c r="D847" s="43"/>
    </row>
    <row r="848" ht="14.25" customHeight="1">
      <c r="D848" s="43"/>
    </row>
    <row r="849" ht="14.25" customHeight="1">
      <c r="D849" s="43"/>
    </row>
    <row r="850" ht="14.25" customHeight="1">
      <c r="D850" s="43"/>
    </row>
    <row r="851" ht="14.25" customHeight="1">
      <c r="D851" s="43"/>
    </row>
    <row r="852" ht="14.25" customHeight="1">
      <c r="D852" s="43"/>
    </row>
    <row r="853" ht="14.25" customHeight="1">
      <c r="D853" s="43"/>
    </row>
    <row r="854" ht="14.25" customHeight="1">
      <c r="D854" s="43"/>
    </row>
    <row r="855" ht="14.25" customHeight="1">
      <c r="D855" s="43"/>
    </row>
    <row r="856" ht="14.25" customHeight="1">
      <c r="D856" s="43"/>
    </row>
    <row r="857" ht="14.25" customHeight="1">
      <c r="D857" s="43"/>
    </row>
    <row r="858" ht="14.25" customHeight="1">
      <c r="D858" s="43"/>
    </row>
    <row r="859" ht="14.25" customHeight="1">
      <c r="D859" s="43"/>
    </row>
    <row r="860" ht="14.25" customHeight="1">
      <c r="D860" s="43"/>
    </row>
    <row r="861" ht="14.25" customHeight="1">
      <c r="D861" s="43"/>
    </row>
    <row r="862" ht="14.25" customHeight="1">
      <c r="D862" s="43"/>
    </row>
    <row r="863" ht="14.25" customHeight="1">
      <c r="D863" s="43"/>
    </row>
    <row r="864" ht="14.25" customHeight="1">
      <c r="D864" s="43"/>
    </row>
    <row r="865" ht="14.25" customHeight="1">
      <c r="D865" s="43"/>
    </row>
    <row r="866" ht="14.25" customHeight="1">
      <c r="D866" s="43"/>
    </row>
    <row r="867" ht="14.25" customHeight="1">
      <c r="D867" s="43"/>
    </row>
    <row r="868" ht="14.25" customHeight="1">
      <c r="D868" s="43"/>
    </row>
    <row r="869" ht="14.25" customHeight="1">
      <c r="D869" s="43"/>
    </row>
    <row r="870" ht="14.25" customHeight="1">
      <c r="D870" s="43"/>
    </row>
    <row r="871" ht="14.25" customHeight="1">
      <c r="D871" s="43"/>
    </row>
    <row r="872" ht="14.25" customHeight="1">
      <c r="D872" s="43"/>
    </row>
    <row r="873" ht="14.25" customHeight="1">
      <c r="D873" s="43"/>
    </row>
    <row r="874" ht="14.25" customHeight="1">
      <c r="D874" s="43"/>
    </row>
    <row r="875" ht="14.25" customHeight="1">
      <c r="D875" s="43"/>
    </row>
    <row r="876" ht="14.25" customHeight="1">
      <c r="D876" s="43"/>
    </row>
    <row r="877" ht="14.25" customHeight="1">
      <c r="D877" s="43"/>
    </row>
    <row r="878" ht="14.25" customHeight="1">
      <c r="D878" s="43"/>
    </row>
    <row r="879" ht="14.25" customHeight="1">
      <c r="D879" s="43"/>
    </row>
    <row r="880" ht="14.25" customHeight="1">
      <c r="D880" s="43"/>
    </row>
    <row r="881" ht="14.25" customHeight="1">
      <c r="D881" s="43"/>
    </row>
    <row r="882" ht="14.25" customHeight="1">
      <c r="D882" s="43"/>
    </row>
    <row r="883" ht="14.25" customHeight="1">
      <c r="D883" s="43"/>
    </row>
    <row r="884" ht="14.25" customHeight="1">
      <c r="D884" s="43"/>
    </row>
    <row r="885" ht="14.25" customHeight="1">
      <c r="D885" s="43"/>
    </row>
    <row r="886" ht="14.25" customHeight="1">
      <c r="D886" s="43"/>
    </row>
    <row r="887" ht="14.25" customHeight="1">
      <c r="D887" s="43"/>
    </row>
    <row r="888" ht="14.25" customHeight="1">
      <c r="D888" s="43"/>
    </row>
    <row r="889" ht="14.25" customHeight="1">
      <c r="D889" s="43"/>
    </row>
    <row r="890" ht="14.25" customHeight="1">
      <c r="D890" s="43"/>
    </row>
    <row r="891" ht="14.25" customHeight="1">
      <c r="D891" s="43"/>
    </row>
    <row r="892" ht="14.25" customHeight="1">
      <c r="D892" s="43"/>
    </row>
    <row r="893" ht="14.25" customHeight="1">
      <c r="D893" s="43"/>
    </row>
    <row r="894" ht="14.25" customHeight="1">
      <c r="D894" s="43"/>
    </row>
    <row r="895" ht="14.25" customHeight="1">
      <c r="D895" s="43"/>
    </row>
    <row r="896" ht="14.25" customHeight="1">
      <c r="D896" s="43"/>
    </row>
    <row r="897" ht="14.25" customHeight="1">
      <c r="D897" s="43"/>
    </row>
    <row r="898" ht="14.25" customHeight="1">
      <c r="D898" s="43"/>
    </row>
    <row r="899" ht="14.25" customHeight="1">
      <c r="D899" s="43"/>
    </row>
    <row r="900" ht="14.25" customHeight="1">
      <c r="D900" s="43"/>
    </row>
    <row r="901" ht="14.25" customHeight="1">
      <c r="D901" s="43"/>
    </row>
    <row r="902" ht="14.25" customHeight="1">
      <c r="D902" s="43"/>
    </row>
    <row r="903" ht="14.25" customHeight="1">
      <c r="D903" s="43"/>
    </row>
    <row r="904" ht="14.25" customHeight="1">
      <c r="D904" s="43"/>
    </row>
    <row r="905" ht="14.25" customHeight="1">
      <c r="D905" s="43"/>
    </row>
    <row r="906" ht="14.25" customHeight="1">
      <c r="D906" s="43"/>
    </row>
    <row r="907" ht="14.25" customHeight="1">
      <c r="D907" s="43"/>
    </row>
    <row r="908" ht="14.25" customHeight="1">
      <c r="D908" s="43"/>
    </row>
    <row r="909" ht="14.25" customHeight="1">
      <c r="D909" s="43"/>
    </row>
    <row r="910" ht="14.25" customHeight="1">
      <c r="D910" s="43"/>
    </row>
    <row r="911" ht="14.25" customHeight="1">
      <c r="D911" s="43"/>
    </row>
    <row r="912" ht="14.25" customHeight="1">
      <c r="D912" s="43"/>
    </row>
    <row r="913" ht="14.25" customHeight="1">
      <c r="D913" s="43"/>
    </row>
    <row r="914" ht="14.25" customHeight="1">
      <c r="D914" s="43"/>
    </row>
    <row r="915" ht="14.25" customHeight="1">
      <c r="D915" s="43"/>
    </row>
    <row r="916" ht="14.25" customHeight="1">
      <c r="D916" s="43"/>
    </row>
    <row r="917" ht="14.25" customHeight="1">
      <c r="D917" s="43"/>
    </row>
    <row r="918" ht="14.25" customHeight="1">
      <c r="D918" s="43"/>
    </row>
    <row r="919" ht="14.25" customHeight="1">
      <c r="D919" s="43"/>
    </row>
    <row r="920" ht="14.25" customHeight="1">
      <c r="D920" s="43"/>
    </row>
    <row r="921" ht="14.25" customHeight="1">
      <c r="D921" s="43"/>
    </row>
    <row r="922" ht="14.25" customHeight="1">
      <c r="D922" s="43"/>
    </row>
    <row r="923" ht="14.25" customHeight="1">
      <c r="D923" s="43"/>
    </row>
    <row r="924" ht="14.25" customHeight="1">
      <c r="D924" s="43"/>
    </row>
    <row r="925" ht="14.25" customHeight="1">
      <c r="D925" s="43"/>
    </row>
    <row r="926" ht="14.25" customHeight="1">
      <c r="D926" s="43"/>
    </row>
    <row r="927" ht="14.25" customHeight="1">
      <c r="D927" s="43"/>
    </row>
    <row r="928" ht="14.25" customHeight="1">
      <c r="D928" s="43"/>
    </row>
    <row r="929" ht="14.25" customHeight="1">
      <c r="D929" s="43"/>
    </row>
    <row r="930" ht="14.25" customHeight="1">
      <c r="D930" s="43"/>
    </row>
    <row r="931" ht="14.25" customHeight="1">
      <c r="D931" s="43"/>
    </row>
    <row r="932" ht="14.25" customHeight="1">
      <c r="D932" s="43"/>
    </row>
    <row r="933" ht="14.25" customHeight="1">
      <c r="D933" s="43"/>
    </row>
    <row r="934" ht="14.25" customHeight="1">
      <c r="D934" s="43"/>
    </row>
    <row r="935" ht="14.25" customHeight="1">
      <c r="D935" s="43"/>
    </row>
    <row r="936" ht="14.25" customHeight="1">
      <c r="D936" s="43"/>
    </row>
    <row r="937" ht="14.25" customHeight="1">
      <c r="D937" s="43"/>
    </row>
    <row r="938" ht="14.25" customHeight="1">
      <c r="D938" s="43"/>
    </row>
    <row r="939" ht="14.25" customHeight="1">
      <c r="D939" s="43"/>
    </row>
    <row r="940" ht="14.25" customHeight="1">
      <c r="D940" s="43"/>
    </row>
    <row r="941" ht="14.25" customHeight="1">
      <c r="D941" s="43"/>
    </row>
    <row r="942" ht="14.25" customHeight="1">
      <c r="D942" s="43"/>
    </row>
    <row r="943" ht="14.25" customHeight="1">
      <c r="D943" s="43"/>
    </row>
    <row r="944" ht="14.25" customHeight="1">
      <c r="D944" s="43"/>
    </row>
    <row r="945" ht="14.25" customHeight="1">
      <c r="D945" s="43"/>
    </row>
    <row r="946" ht="14.25" customHeight="1">
      <c r="D946" s="43"/>
    </row>
    <row r="947" ht="14.25" customHeight="1">
      <c r="D947" s="43"/>
    </row>
    <row r="948" ht="14.25" customHeight="1">
      <c r="D948" s="43"/>
    </row>
    <row r="949" ht="14.25" customHeight="1">
      <c r="D949" s="43"/>
    </row>
    <row r="950" ht="14.25" customHeight="1">
      <c r="D950" s="43"/>
    </row>
    <row r="951" ht="14.25" customHeight="1">
      <c r="D951" s="43"/>
    </row>
    <row r="952" ht="14.25" customHeight="1">
      <c r="D952" s="43"/>
    </row>
    <row r="953" ht="14.25" customHeight="1">
      <c r="D953" s="43"/>
    </row>
    <row r="954" ht="14.25" customHeight="1">
      <c r="D954" s="43"/>
    </row>
    <row r="955" ht="14.25" customHeight="1">
      <c r="D955" s="43"/>
    </row>
    <row r="956" ht="14.25" customHeight="1">
      <c r="D956" s="43"/>
    </row>
    <row r="957" ht="14.25" customHeight="1">
      <c r="D957" s="43"/>
    </row>
    <row r="958" ht="14.25" customHeight="1">
      <c r="D958" s="43"/>
    </row>
    <row r="959" ht="14.25" customHeight="1">
      <c r="D959" s="43"/>
    </row>
    <row r="960" ht="14.25" customHeight="1">
      <c r="D960" s="43"/>
    </row>
    <row r="961" ht="14.25" customHeight="1">
      <c r="D961" s="43"/>
    </row>
    <row r="962" ht="14.25" customHeight="1">
      <c r="D962" s="43"/>
    </row>
    <row r="963" ht="14.25" customHeight="1">
      <c r="D963" s="43"/>
    </row>
    <row r="964" ht="14.25" customHeight="1">
      <c r="D964" s="43"/>
    </row>
    <row r="965" ht="14.25" customHeight="1">
      <c r="D965" s="43"/>
    </row>
    <row r="966" ht="14.25" customHeight="1">
      <c r="D966" s="43"/>
    </row>
    <row r="967" ht="14.25" customHeight="1">
      <c r="D967" s="43"/>
    </row>
    <row r="968" ht="14.25" customHeight="1">
      <c r="D968" s="43"/>
    </row>
    <row r="969" ht="14.25" customHeight="1">
      <c r="D969" s="43"/>
    </row>
    <row r="970" ht="14.25" customHeight="1">
      <c r="D970" s="43"/>
    </row>
    <row r="971" ht="14.25" customHeight="1">
      <c r="D971" s="43"/>
    </row>
    <row r="972" ht="14.25" customHeight="1">
      <c r="D972" s="43"/>
    </row>
    <row r="973" ht="14.25" customHeight="1">
      <c r="D973" s="43"/>
    </row>
    <row r="974" ht="14.25" customHeight="1">
      <c r="D974" s="43"/>
    </row>
    <row r="975" ht="14.25" customHeight="1">
      <c r="D975" s="43"/>
    </row>
    <row r="976" ht="14.25" customHeight="1">
      <c r="D976" s="43"/>
    </row>
    <row r="977" ht="14.25" customHeight="1">
      <c r="D977" s="43"/>
    </row>
    <row r="978" ht="14.25" customHeight="1">
      <c r="D978" s="43"/>
    </row>
    <row r="979" ht="14.25" customHeight="1">
      <c r="D979" s="43"/>
    </row>
    <row r="980" ht="14.25" customHeight="1">
      <c r="D980" s="43"/>
    </row>
    <row r="981" ht="14.25" customHeight="1">
      <c r="D981" s="43"/>
    </row>
    <row r="982" ht="14.25" customHeight="1">
      <c r="D982" s="43"/>
    </row>
    <row r="983" ht="14.25" customHeight="1">
      <c r="D983" s="43"/>
    </row>
    <row r="984" ht="14.25" customHeight="1">
      <c r="D984" s="43"/>
    </row>
    <row r="985" ht="14.25" customHeight="1">
      <c r="D985" s="43"/>
    </row>
    <row r="986" ht="14.25" customHeight="1">
      <c r="D986" s="43"/>
    </row>
    <row r="987" ht="14.25" customHeight="1">
      <c r="D987" s="43"/>
    </row>
    <row r="988" ht="14.25" customHeight="1">
      <c r="D988" s="43"/>
    </row>
    <row r="989" ht="14.25" customHeight="1">
      <c r="D989" s="43"/>
    </row>
    <row r="990" ht="14.25" customHeight="1">
      <c r="D990" s="43"/>
    </row>
    <row r="991" ht="14.25" customHeight="1">
      <c r="D991" s="43"/>
    </row>
    <row r="992" ht="14.25" customHeight="1">
      <c r="D992" s="43"/>
    </row>
    <row r="993" ht="14.25" customHeight="1">
      <c r="D993" s="43"/>
    </row>
    <row r="994" ht="14.25" customHeight="1">
      <c r="D994" s="43"/>
    </row>
    <row r="995" ht="14.25" customHeight="1">
      <c r="D995" s="43"/>
    </row>
    <row r="996" ht="14.25" customHeight="1">
      <c r="D996" s="43"/>
    </row>
    <row r="997" ht="14.25" customHeight="1">
      <c r="D997" s="43"/>
    </row>
    <row r="998" ht="14.25" customHeight="1">
      <c r="D998" s="43"/>
    </row>
    <row r="999" ht="14.25" customHeight="1">
      <c r="D999" s="43"/>
    </row>
    <row r="1000" ht="14.25" customHeight="1">
      <c r="D1000" s="43"/>
    </row>
  </sheetData>
  <mergeCells count="5">
    <mergeCell ref="B2:L2"/>
    <mergeCell ref="C5:F5"/>
    <mergeCell ref="C6:F6"/>
    <mergeCell ref="C7:F7"/>
    <mergeCell ref="C8:F8"/>
  </mergeCells>
  <printOptions/>
  <pageMargins bottom="0.75" footer="0.0" header="0.0" left="0.25" right="0.25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8D8D8"/>
    <pageSetUpPr fitToPage="1"/>
  </sheetPr>
  <sheetViews>
    <sheetView showGridLines="0" workbookViewId="0">
      <pane xSplit="3.0" ySplit="12.0" topLeftCell="D13" activePane="bottomRight" state="frozen"/>
      <selection activeCell="D1" sqref="D1" pane="topRight"/>
      <selection activeCell="A13" sqref="A13" pane="bottomLeft"/>
      <selection activeCell="D13" sqref="D13" pane="bottomRight"/>
    </sheetView>
  </sheetViews>
  <sheetFormatPr customHeight="1" defaultColWidth="14.43" defaultRowHeight="15.0" outlineLevelCol="1" outlineLevelRow="1"/>
  <cols>
    <col customWidth="1" hidden="1" min="1" max="1" width="21.29"/>
    <col customWidth="1" min="2" max="2" width="12.57"/>
    <col customWidth="1" min="3" max="3" width="37.71"/>
    <col customWidth="1" min="4" max="4" width="4.43"/>
    <col customWidth="1" min="5" max="5" width="8.86" outlineLevel="1"/>
    <col customWidth="1" min="6" max="8" width="8.0" outlineLevel="1"/>
    <col customWidth="1" min="9" max="9" width="8.86" outlineLevel="1"/>
    <col customWidth="1" min="10" max="16" width="8.0" outlineLevel="1"/>
    <col customWidth="1" hidden="1" min="17" max="17" width="8.86" outlineLevel="1"/>
    <col customWidth="1" hidden="1" min="18" max="18" width="1.0" outlineLevel="1"/>
    <col customWidth="1" min="19" max="19" width="6.14"/>
    <col customWidth="1" min="20" max="20" width="17.0"/>
    <col customWidth="1" min="21" max="21" width="10.43"/>
    <col customWidth="1" min="22" max="22" width="10.86"/>
    <col customWidth="1" min="23" max="23" width="1.86"/>
    <col customWidth="1" min="24" max="24" width="8.86"/>
    <col customWidth="1" min="25" max="25" width="3.43"/>
    <col customWidth="1" min="26" max="26" width="9.14"/>
    <col customWidth="1" min="27" max="27" width="3.43"/>
    <col customWidth="1" min="28" max="28" width="11.29"/>
    <col customWidth="1" min="29" max="29" width="2.57"/>
    <col customWidth="1" min="30" max="30" width="7.71"/>
    <col customWidth="1" min="31" max="31" width="1.71"/>
    <col customWidth="1" hidden="1" min="32" max="32" width="11.29"/>
    <col customWidth="1" min="33" max="33" width="1.57"/>
    <col customWidth="1" min="34" max="34" width="11.29"/>
    <col customWidth="1" min="35" max="35" width="14.43"/>
    <col customWidth="1" min="36" max="38" width="21.0"/>
    <col customWidth="1" min="39" max="39" width="28.43"/>
  </cols>
  <sheetData>
    <row r="1" ht="30.75" customHeight="1">
      <c r="A1" s="4"/>
      <c r="B1" s="114" t="s">
        <v>127</v>
      </c>
      <c r="C1" s="4"/>
      <c r="D1" s="4"/>
      <c r="E1" s="4"/>
      <c r="F1" s="4"/>
      <c r="G1" s="11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16" t="s">
        <v>128</v>
      </c>
      <c r="V1" s="4"/>
      <c r="W1" s="4"/>
      <c r="X1" s="4"/>
      <c r="Y1" s="4"/>
      <c r="Z1" s="4"/>
      <c r="AA1" s="4"/>
      <c r="AB1" s="117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2"/>
      <c r="U2" s="118" t="s">
        <v>129</v>
      </c>
      <c r="V2" s="4"/>
      <c r="W2" s="4"/>
      <c r="X2" s="4"/>
      <c r="Y2" s="4"/>
      <c r="Z2" s="4"/>
      <c r="AA2" s="4"/>
      <c r="AB2" s="117"/>
      <c r="AC2" s="4"/>
      <c r="AD2" s="4"/>
      <c r="AE2" s="4"/>
      <c r="AF2" s="4"/>
      <c r="AG2" s="4"/>
      <c r="AH2" s="4"/>
      <c r="AI2" s="4"/>
      <c r="AJ2" s="119" t="s">
        <v>130</v>
      </c>
      <c r="AK2" s="119" t="s">
        <v>78</v>
      </c>
      <c r="AL2" s="120" t="s">
        <v>79</v>
      </c>
      <c r="AM2" s="4"/>
    </row>
    <row r="3" ht="11.25" customHeight="1">
      <c r="A3" s="4"/>
      <c r="B3" s="4"/>
      <c r="C3" s="4"/>
      <c r="D3" s="4"/>
      <c r="E3" s="121" t="s">
        <v>131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/>
      <c r="T3" s="4"/>
      <c r="U3" s="118"/>
      <c r="V3" s="4"/>
      <c r="W3" s="4"/>
      <c r="X3" s="4"/>
      <c r="Y3" s="4"/>
      <c r="Z3" s="4"/>
      <c r="AA3" s="4"/>
      <c r="AB3" s="117"/>
      <c r="AC3" s="4"/>
      <c r="AD3" s="4"/>
      <c r="AE3" s="4"/>
      <c r="AF3" s="4"/>
      <c r="AG3" s="4"/>
      <c r="AH3" s="4"/>
      <c r="AI3" s="4"/>
      <c r="AJ3" s="63" t="s">
        <v>63</v>
      </c>
      <c r="AK3" s="66">
        <f t="shared" ref="AK3:AK9" si="1">+SUMIFS($Z:$Z,$T:$T,AJ3)</f>
        <v>0</v>
      </c>
      <c r="AL3" s="67">
        <f t="shared" ref="AL3:AL10" si="2">IFERROR(AK3/$AK$10,0)</f>
        <v>0</v>
      </c>
      <c r="AM3" s="4"/>
    </row>
    <row r="4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18"/>
      <c r="V4" s="4"/>
      <c r="W4" s="4"/>
      <c r="X4" s="4"/>
      <c r="Y4" s="4"/>
      <c r="Z4" s="4"/>
      <c r="AA4" s="4"/>
      <c r="AB4" s="117"/>
      <c r="AC4" s="4"/>
      <c r="AD4" s="4"/>
      <c r="AE4" s="4"/>
      <c r="AF4" s="4"/>
      <c r="AG4" s="4"/>
      <c r="AH4" s="4"/>
      <c r="AI4" s="4"/>
      <c r="AJ4" s="68" t="s">
        <v>65</v>
      </c>
      <c r="AK4" s="4">
        <f t="shared" si="1"/>
        <v>0</v>
      </c>
      <c r="AL4" s="71">
        <f t="shared" si="2"/>
        <v>0</v>
      </c>
      <c r="AM4" s="4"/>
    </row>
    <row r="5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18"/>
      <c r="V5" s="4"/>
      <c r="W5" s="4"/>
      <c r="X5" s="4"/>
      <c r="Y5" s="4"/>
      <c r="Z5" s="4"/>
      <c r="AA5" s="4"/>
      <c r="AB5" s="117"/>
      <c r="AC5" s="4"/>
      <c r="AD5" s="4"/>
      <c r="AE5" s="4"/>
      <c r="AF5" s="4"/>
      <c r="AG5" s="4"/>
      <c r="AH5" s="4"/>
      <c r="AI5" s="4"/>
      <c r="AJ5" s="68" t="s">
        <v>67</v>
      </c>
      <c r="AK5" s="4">
        <f t="shared" si="1"/>
        <v>0</v>
      </c>
      <c r="AL5" s="71">
        <f t="shared" si="2"/>
        <v>0</v>
      </c>
      <c r="AM5" s="4"/>
    </row>
    <row r="6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18"/>
      <c r="V6" s="4"/>
      <c r="W6" s="4"/>
      <c r="X6" s="4"/>
      <c r="Y6" s="4"/>
      <c r="Z6" s="4"/>
      <c r="AA6" s="4"/>
      <c r="AB6" s="117"/>
      <c r="AC6" s="4"/>
      <c r="AD6" s="4"/>
      <c r="AE6" s="4"/>
      <c r="AF6" s="4"/>
      <c r="AG6" s="4"/>
      <c r="AH6" s="4"/>
      <c r="AI6" s="4"/>
      <c r="AJ6" s="68" t="s">
        <v>70</v>
      </c>
      <c r="AK6" s="4">
        <f t="shared" si="1"/>
        <v>0</v>
      </c>
      <c r="AL6" s="71">
        <f t="shared" si="2"/>
        <v>0</v>
      </c>
      <c r="AM6" s="4"/>
    </row>
    <row r="7" ht="31.5" customHeight="1">
      <c r="A7" s="4"/>
      <c r="B7" s="4"/>
      <c r="C7" s="122" t="s">
        <v>132</v>
      </c>
      <c r="D7" s="4"/>
      <c r="E7" s="123" t="s">
        <v>95</v>
      </c>
      <c r="F7" s="124" t="s">
        <v>98</v>
      </c>
      <c r="G7" s="125" t="s">
        <v>101</v>
      </c>
      <c r="H7" s="126" t="s">
        <v>104</v>
      </c>
      <c r="I7" s="127" t="s">
        <v>107</v>
      </c>
      <c r="J7" s="128" t="s">
        <v>109</v>
      </c>
      <c r="K7" s="129" t="s">
        <v>111</v>
      </c>
      <c r="L7" s="130" t="s">
        <v>113</v>
      </c>
      <c r="M7" s="131" t="s">
        <v>115</v>
      </c>
      <c r="N7" s="132" t="s">
        <v>118</v>
      </c>
      <c r="O7" s="133" t="s">
        <v>122</v>
      </c>
      <c r="P7" s="134" t="s">
        <v>133</v>
      </c>
      <c r="Q7" s="135" t="s">
        <v>134</v>
      </c>
      <c r="R7" s="136" t="s">
        <v>135</v>
      </c>
      <c r="S7" s="4"/>
      <c r="T7" s="4"/>
      <c r="U7" s="4"/>
      <c r="V7" s="4"/>
      <c r="W7" s="4"/>
      <c r="X7" s="137" t="s">
        <v>136</v>
      </c>
      <c r="Y7" s="138"/>
      <c r="Z7" s="137" t="s">
        <v>137</v>
      </c>
      <c r="AA7" s="138"/>
      <c r="AB7" s="139" t="s">
        <v>138</v>
      </c>
      <c r="AC7" s="138"/>
      <c r="AD7" s="137" t="s">
        <v>139</v>
      </c>
      <c r="AE7" s="140"/>
      <c r="AF7" s="137" t="s">
        <v>140</v>
      </c>
      <c r="AG7" s="140"/>
      <c r="AH7" s="137" t="s">
        <v>141</v>
      </c>
      <c r="AI7" s="4"/>
      <c r="AJ7" s="68" t="s">
        <v>72</v>
      </c>
      <c r="AK7" s="4">
        <f t="shared" si="1"/>
        <v>0</v>
      </c>
      <c r="AL7" s="71">
        <f t="shared" si="2"/>
        <v>0</v>
      </c>
      <c r="AM7" s="4"/>
    </row>
    <row r="8" ht="12.0" customHeight="1">
      <c r="A8" s="4"/>
      <c r="B8" s="141"/>
      <c r="C8" s="142"/>
      <c r="D8" s="4"/>
      <c r="E8" s="143"/>
      <c r="F8" s="144" t="s">
        <v>142</v>
      </c>
      <c r="G8" s="145" t="s">
        <v>67</v>
      </c>
      <c r="H8" s="146" t="s">
        <v>70</v>
      </c>
      <c r="I8" s="147" t="s">
        <v>143</v>
      </c>
      <c r="J8" s="148" t="s">
        <v>144</v>
      </c>
      <c r="K8" s="149" t="s">
        <v>145</v>
      </c>
      <c r="L8" s="150" t="s">
        <v>146</v>
      </c>
      <c r="M8" s="151" t="s">
        <v>147</v>
      </c>
      <c r="N8" s="152" t="s">
        <v>148</v>
      </c>
      <c r="O8" s="153" t="s">
        <v>149</v>
      </c>
      <c r="P8" s="154" t="s">
        <v>150</v>
      </c>
      <c r="Q8" s="155" t="s">
        <v>151</v>
      </c>
      <c r="R8" s="156" t="s">
        <v>152</v>
      </c>
      <c r="S8" s="157" t="s">
        <v>153</v>
      </c>
      <c r="T8" s="158"/>
      <c r="U8" s="159"/>
      <c r="V8" s="4"/>
      <c r="W8" s="4"/>
      <c r="X8" s="160"/>
      <c r="Y8" s="138"/>
      <c r="Z8" s="160"/>
      <c r="AA8" s="138"/>
      <c r="AB8" s="160"/>
      <c r="AC8" s="138"/>
      <c r="AD8" s="160"/>
      <c r="AE8" s="140"/>
      <c r="AF8" s="160"/>
      <c r="AG8" s="140"/>
      <c r="AH8" s="160"/>
      <c r="AI8" s="4"/>
      <c r="AJ8" s="68" t="s">
        <v>74</v>
      </c>
      <c r="AK8" s="4">
        <f t="shared" si="1"/>
        <v>0</v>
      </c>
      <c r="AL8" s="71">
        <f t="shared" si="2"/>
        <v>0</v>
      </c>
      <c r="AM8" s="4"/>
    </row>
    <row r="9" ht="18.0" customHeight="1">
      <c r="A9" s="161"/>
      <c r="B9" s="141"/>
      <c r="C9" s="162" t="s">
        <v>154</v>
      </c>
      <c r="D9" s="4"/>
      <c r="E9" s="163">
        <f>SUM(E16:E174)+SUM(E269:E275)</f>
        <v>0</v>
      </c>
      <c r="F9" s="163">
        <f t="shared" ref="F9:P9" si="3">SUM(F16:F174)+SUM(F269:F290)</f>
        <v>0</v>
      </c>
      <c r="G9" s="163">
        <f t="shared" si="3"/>
        <v>0</v>
      </c>
      <c r="H9" s="163">
        <f t="shared" si="3"/>
        <v>0</v>
      </c>
      <c r="I9" s="163">
        <f t="shared" si="3"/>
        <v>0</v>
      </c>
      <c r="J9" s="163">
        <f t="shared" si="3"/>
        <v>0</v>
      </c>
      <c r="K9" s="163">
        <f t="shared" si="3"/>
        <v>0</v>
      </c>
      <c r="L9" s="163">
        <f t="shared" si="3"/>
        <v>0</v>
      </c>
      <c r="M9" s="163">
        <f t="shared" si="3"/>
        <v>0</v>
      </c>
      <c r="N9" s="163">
        <f t="shared" si="3"/>
        <v>0</v>
      </c>
      <c r="O9" s="163">
        <f t="shared" si="3"/>
        <v>0</v>
      </c>
      <c r="P9" s="163">
        <f t="shared" si="3"/>
        <v>0</v>
      </c>
      <c r="Q9" s="163">
        <f t="shared" ref="Q9:R9" si="4">SUM(Q16:Q174)+SUM(Q269:Q275)</f>
        <v>0</v>
      </c>
      <c r="R9" s="163">
        <f t="shared" si="4"/>
        <v>0</v>
      </c>
      <c r="S9" s="164">
        <f t="shared" ref="S9:S12" si="7">SUM(E9:R9)</f>
        <v>0</v>
      </c>
      <c r="T9" s="158"/>
      <c r="U9" s="165"/>
      <c r="V9" s="4"/>
      <c r="W9" s="4"/>
      <c r="X9" s="4"/>
      <c r="Y9" s="4"/>
      <c r="Z9" s="4"/>
      <c r="AA9" s="4"/>
      <c r="AB9" s="117"/>
      <c r="AC9" s="4"/>
      <c r="AD9" s="4"/>
      <c r="AE9" s="4"/>
      <c r="AF9" s="4"/>
      <c r="AG9" s="4"/>
      <c r="AH9" s="4"/>
      <c r="AI9" s="4"/>
      <c r="AJ9" s="68" t="s">
        <v>143</v>
      </c>
      <c r="AK9" s="4">
        <f t="shared" si="1"/>
        <v>0</v>
      </c>
      <c r="AL9" s="71">
        <f t="shared" si="2"/>
        <v>0</v>
      </c>
      <c r="AM9" s="4"/>
    </row>
    <row r="10" ht="11.25" customHeight="1">
      <c r="A10" s="161"/>
      <c r="B10" s="4"/>
      <c r="C10" s="162" t="s">
        <v>78</v>
      </c>
      <c r="D10" s="4"/>
      <c r="E10" s="163">
        <f>SUMPRODUCT(E16:E174,$AH16:$AH174)+SUMPRODUCT(E269:E275,$AH269:$AH275)</f>
        <v>0</v>
      </c>
      <c r="F10" s="163">
        <f t="shared" ref="F10:P10" si="5">SUMPRODUCT(F16:F192,$AH16:$AH192)+SUMPRODUCT(F269:F290,$AH269:$AH290)</f>
        <v>0</v>
      </c>
      <c r="G10" s="163">
        <f t="shared" si="5"/>
        <v>0</v>
      </c>
      <c r="H10" s="163">
        <f t="shared" si="5"/>
        <v>0</v>
      </c>
      <c r="I10" s="163">
        <f t="shared" si="5"/>
        <v>0</v>
      </c>
      <c r="J10" s="163">
        <f t="shared" si="5"/>
        <v>0</v>
      </c>
      <c r="K10" s="163">
        <f t="shared" si="5"/>
        <v>0</v>
      </c>
      <c r="L10" s="163">
        <f t="shared" si="5"/>
        <v>0</v>
      </c>
      <c r="M10" s="163">
        <f t="shared" si="5"/>
        <v>0</v>
      </c>
      <c r="N10" s="163">
        <f t="shared" si="5"/>
        <v>0</v>
      </c>
      <c r="O10" s="163">
        <f t="shared" si="5"/>
        <v>0</v>
      </c>
      <c r="P10" s="163">
        <f t="shared" si="5"/>
        <v>0</v>
      </c>
      <c r="Q10" s="163">
        <f t="shared" ref="Q10:R10" si="6">SUMPRODUCT(Q16:Q192,$AH16:$AH192)+SUMPRODUCT(Q269:Q275,$AH269:$AH275)</f>
        <v>0</v>
      </c>
      <c r="R10" s="163">
        <f t="shared" si="6"/>
        <v>0</v>
      </c>
      <c r="S10" s="164">
        <f t="shared" si="7"/>
        <v>0</v>
      </c>
      <c r="T10" s="158"/>
      <c r="U10" s="165"/>
      <c r="V10" s="4"/>
      <c r="W10" s="4"/>
      <c r="X10" s="4"/>
      <c r="Y10" s="4"/>
      <c r="Z10" s="4"/>
      <c r="AA10" s="4"/>
      <c r="AB10" s="117"/>
      <c r="AC10" s="4"/>
      <c r="AD10" s="4"/>
      <c r="AE10" s="4"/>
      <c r="AF10" s="4"/>
      <c r="AG10" s="4"/>
      <c r="AH10" s="4"/>
      <c r="AI10" s="4"/>
      <c r="AJ10" s="72" t="s">
        <v>75</v>
      </c>
      <c r="AK10" s="73">
        <f>SUM(AK3:AK9)</f>
        <v>0</v>
      </c>
      <c r="AL10" s="74">
        <f t="shared" si="2"/>
        <v>0</v>
      </c>
      <c r="AM10" s="4"/>
    </row>
    <row r="11" ht="11.25" customHeight="1">
      <c r="A11" s="161"/>
      <c r="B11" s="4"/>
      <c r="C11" s="162" t="s">
        <v>155</v>
      </c>
      <c r="D11" s="4"/>
      <c r="E11" s="163">
        <f>SUM(E196:E250,E276:E292)</f>
        <v>0</v>
      </c>
      <c r="F11" s="163">
        <f t="shared" ref="F11:P11" si="8">SUM(F196:F265,F291:F292)</f>
        <v>0</v>
      </c>
      <c r="G11" s="163">
        <f t="shared" si="8"/>
        <v>0</v>
      </c>
      <c r="H11" s="163">
        <f t="shared" si="8"/>
        <v>0</v>
      </c>
      <c r="I11" s="163">
        <f t="shared" si="8"/>
        <v>0</v>
      </c>
      <c r="J11" s="163">
        <f t="shared" si="8"/>
        <v>0</v>
      </c>
      <c r="K11" s="163">
        <f t="shared" si="8"/>
        <v>0</v>
      </c>
      <c r="L11" s="163">
        <f t="shared" si="8"/>
        <v>0</v>
      </c>
      <c r="M11" s="163">
        <f t="shared" si="8"/>
        <v>0</v>
      </c>
      <c r="N11" s="163">
        <f t="shared" si="8"/>
        <v>0</v>
      </c>
      <c r="O11" s="163">
        <f t="shared" si="8"/>
        <v>0</v>
      </c>
      <c r="P11" s="163">
        <f t="shared" si="8"/>
        <v>0</v>
      </c>
      <c r="Q11" s="163">
        <f t="shared" ref="Q11:R11" si="9">SUM(Q196:Q250,Q276:Q292)</f>
        <v>0</v>
      </c>
      <c r="R11" s="163">
        <f t="shared" si="9"/>
        <v>0</v>
      </c>
      <c r="S11" s="164">
        <f t="shared" si="7"/>
        <v>0</v>
      </c>
      <c r="T11" s="158"/>
      <c r="U11" s="165"/>
      <c r="V11" s="4"/>
      <c r="W11" s="4"/>
      <c r="X11" s="4"/>
      <c r="Y11" s="4"/>
      <c r="Z11" s="4"/>
      <c r="AA11" s="4"/>
      <c r="AB11" s="117"/>
      <c r="AC11" s="4"/>
      <c r="AD11" s="4"/>
      <c r="AE11" s="4"/>
      <c r="AF11" s="4"/>
      <c r="AG11" s="4"/>
      <c r="AH11" s="4"/>
      <c r="AI11" s="4"/>
      <c r="AJ11" s="166"/>
      <c r="AK11" s="166"/>
      <c r="AL11" s="167"/>
      <c r="AM11" s="4"/>
    </row>
    <row r="12" ht="11.25" customHeight="1">
      <c r="A12" s="161"/>
      <c r="B12" s="4"/>
      <c r="C12" s="162" t="s">
        <v>156</v>
      </c>
      <c r="D12" s="4"/>
      <c r="E12" s="163">
        <f>SUMPRODUCT(E196:E250,$AH196:$AH250)+SUMPRODUCT(E276:E292,$AH276:$AH292)</f>
        <v>0</v>
      </c>
      <c r="F12" s="163">
        <f t="shared" ref="F12:P12" si="10">SUMPRODUCT(F196:F265,$AH196:$AH265)+SUMPRODUCT(F291:F292,$AH291:$AH292)</f>
        <v>0</v>
      </c>
      <c r="G12" s="163">
        <f t="shared" si="10"/>
        <v>0</v>
      </c>
      <c r="H12" s="163">
        <f t="shared" si="10"/>
        <v>0</v>
      </c>
      <c r="I12" s="163">
        <f t="shared" si="10"/>
        <v>0</v>
      </c>
      <c r="J12" s="163">
        <f t="shared" si="10"/>
        <v>0</v>
      </c>
      <c r="K12" s="163">
        <f t="shared" si="10"/>
        <v>0</v>
      </c>
      <c r="L12" s="163">
        <f t="shared" si="10"/>
        <v>0</v>
      </c>
      <c r="M12" s="163">
        <f t="shared" si="10"/>
        <v>0</v>
      </c>
      <c r="N12" s="163">
        <f t="shared" si="10"/>
        <v>0</v>
      </c>
      <c r="O12" s="163">
        <f t="shared" si="10"/>
        <v>0</v>
      </c>
      <c r="P12" s="163">
        <f t="shared" si="10"/>
        <v>0</v>
      </c>
      <c r="Q12" s="163">
        <f t="shared" ref="Q12:R12" si="11">SUMPRODUCT(Q196:Q250,$AH196:$AH250)+SUMPRODUCT(Q276:Q292,$AH276:$AH292)</f>
        <v>0</v>
      </c>
      <c r="R12" s="163">
        <f t="shared" si="11"/>
        <v>0</v>
      </c>
      <c r="S12" s="164">
        <f t="shared" si="7"/>
        <v>0</v>
      </c>
      <c r="T12" s="158"/>
      <c r="U12" s="165"/>
      <c r="V12" s="4"/>
      <c r="W12" s="4"/>
      <c r="X12" s="4"/>
      <c r="Y12" s="4"/>
      <c r="Z12" s="4"/>
      <c r="AA12" s="4"/>
      <c r="AB12" s="117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ht="9.0" customHeight="1">
      <c r="A13" s="161"/>
      <c r="B13" s="4"/>
      <c r="C13" s="162"/>
      <c r="D13" s="4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9"/>
      <c r="T13" s="169"/>
      <c r="U13" s="169"/>
      <c r="V13" s="4"/>
      <c r="W13" s="4"/>
      <c r="X13" s="4"/>
      <c r="Y13" s="4"/>
      <c r="Z13" s="4"/>
      <c r="AA13" s="4"/>
      <c r="AB13" s="117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ht="11.25" customHeight="1">
      <c r="A14" s="161"/>
      <c r="B14" s="170" t="s">
        <v>157</v>
      </c>
      <c r="C14" s="171" t="s">
        <v>158</v>
      </c>
      <c r="D14" s="4"/>
      <c r="E14" s="172" t="s">
        <v>2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65"/>
      <c r="S14" s="173" t="s">
        <v>159</v>
      </c>
      <c r="T14" s="173" t="s">
        <v>160</v>
      </c>
      <c r="U14" s="173" t="s">
        <v>161</v>
      </c>
      <c r="V14" s="171" t="s">
        <v>162</v>
      </c>
      <c r="W14" s="4"/>
      <c r="X14" s="4"/>
      <c r="Y14" s="4"/>
      <c r="Z14" s="4"/>
      <c r="AA14" s="4"/>
      <c r="AB14" s="117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ht="7.5" customHeight="1" outlineLevel="1">
      <c r="A15" s="16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17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ht="11.25" customHeight="1" outlineLevel="1">
      <c r="A16" s="161" t="str">
        <f>VLOOKUP(B16,'Mapping table'!A:C,3,0)</f>
        <v>Shauna's</v>
      </c>
      <c r="B16" s="174" t="s">
        <v>163</v>
      </c>
      <c r="C16" s="11" t="str">
        <f>VLOOKUP(B16,'Mapping table'!A:B,2,0)</f>
        <v>Shauna's Edges S</v>
      </c>
      <c r="D16" s="4"/>
      <c r="E16" s="175"/>
      <c r="F16" s="176"/>
      <c r="G16" s="176"/>
      <c r="H16" s="176"/>
      <c r="I16" s="176"/>
      <c r="J16" s="176"/>
      <c r="K16" s="176"/>
      <c r="L16" s="176"/>
      <c r="M16" s="176"/>
      <c r="N16" s="176"/>
      <c r="O16" s="175"/>
      <c r="P16" s="175"/>
      <c r="Q16" s="177"/>
      <c r="R16" s="178"/>
      <c r="S16" s="179" t="str">
        <f>IF(VLOOKUP($B16,'Mapping table'!$A:$L,10,0)=0,"",VLOOKUP($B16,'Mapping table'!$A:$L,10,0))</f>
        <v>VBA</v>
      </c>
      <c r="T16" s="179" t="str">
        <f>IF(VLOOKUP($B16,'Mapping table'!$A:$L,8,0)=0,"",VLOOKUP($B16,'Mapping table'!$A:$L,8,0))</f>
        <v>S</v>
      </c>
      <c r="U16" s="179" t="str">
        <f>IF(VLOOKUP($B16,'Mapping table'!$A:$L,9,0)=0,"",VLOOKUP($B16,'Mapping table'!$A:$L,9,0))</f>
        <v>PU</v>
      </c>
      <c r="V16" s="180" t="str">
        <f>IF(VLOOKUP($B16,'Mapping table'!$A:$L,12,0)=0,"",VLOOKUP($B16,'Mapping table'!$A:$L,12,0))</f>
        <v>Edges</v>
      </c>
      <c r="W16" s="4"/>
      <c r="X16" s="181">
        <f t="shared" ref="X16:X47" si="12">SUM(E16:R16)</f>
        <v>0</v>
      </c>
      <c r="Y16" s="4"/>
      <c r="Z16" s="181">
        <f>X16*VLOOKUP(B16,'Mapping table'!$A:$L,11,0)</f>
        <v>0</v>
      </c>
      <c r="AA16" s="4"/>
      <c r="AB16" s="182">
        <f>X16*VLOOKUP(B16,'Mapping table'!A:T,4,0)</f>
        <v>0</v>
      </c>
      <c r="AC16" s="4"/>
      <c r="AD16" s="183">
        <f>X16*VLOOKUP(B16,'Mapping table'!$A:$L,7,0)</f>
        <v>0</v>
      </c>
      <c r="AE16" s="184"/>
      <c r="AF16" s="185">
        <f>X16*VLOOKUP(B16,'Mapping table'!$A:$L,6,0)</f>
        <v>0</v>
      </c>
      <c r="AG16" s="4"/>
      <c r="AH16" s="181">
        <f>VLOOKUP(B16,'Mapping table'!$A:$L,11,0)</f>
        <v>3</v>
      </c>
      <c r="AI16" s="4"/>
      <c r="AJ16" s="4"/>
      <c r="AK16" s="4"/>
      <c r="AL16" s="4"/>
      <c r="AM16" s="4"/>
    </row>
    <row r="17" ht="11.25" customHeight="1" outlineLevel="1">
      <c r="A17" s="161" t="str">
        <f>VLOOKUP(B17,'Mapping table'!A:C,3,0)</f>
        <v>Shauna's</v>
      </c>
      <c r="B17" s="186" t="s">
        <v>164</v>
      </c>
      <c r="C17" s="14" t="str">
        <f>VLOOKUP(B17,'Mapping table'!A:B,2,0)</f>
        <v>Shauna's Edges M</v>
      </c>
      <c r="D17" s="4"/>
      <c r="E17" s="175"/>
      <c r="F17" s="176"/>
      <c r="G17" s="176"/>
      <c r="H17" s="176"/>
      <c r="I17" s="176"/>
      <c r="J17" s="176"/>
      <c r="K17" s="176"/>
      <c r="L17" s="176"/>
      <c r="M17" s="176"/>
      <c r="N17" s="176"/>
      <c r="O17" s="175"/>
      <c r="P17" s="175"/>
      <c r="Q17" s="187"/>
      <c r="R17" s="188"/>
      <c r="S17" s="189" t="str">
        <f>IF(VLOOKUP($B17,'Mapping table'!$A:$L,10,0)=0,"",VLOOKUP($B17,'Mapping table'!$A:$L,10,0))</f>
        <v>VBA</v>
      </c>
      <c r="T17" s="190" t="str">
        <f>IF(VLOOKUP($B17,'Mapping table'!$A:$L,8,0)=0,"",VLOOKUP($B17,'Mapping table'!$A:$L,8,0))</f>
        <v>M</v>
      </c>
      <c r="U17" s="190" t="str">
        <f>IF(VLOOKUP($B17,'Mapping table'!$A:$L,9,0)=0,"",VLOOKUP($B17,'Mapping table'!$A:$L,9,0))</f>
        <v>PU</v>
      </c>
      <c r="V17" s="189" t="str">
        <f>IF(VLOOKUP($B17,'Mapping table'!$A:$L,12,0)=0,"",VLOOKUP($B17,'Mapping table'!$A:$L,12,0))</f>
        <v>Pinches</v>
      </c>
      <c r="W17" s="4"/>
      <c r="X17" s="181">
        <f t="shared" si="12"/>
        <v>0</v>
      </c>
      <c r="Y17" s="4"/>
      <c r="Z17" s="181">
        <f>X17*VLOOKUP(B17,'Mapping table'!$A:$L,11,0)</f>
        <v>0</v>
      </c>
      <c r="AA17" s="4"/>
      <c r="AB17" s="182">
        <f>X17*VLOOKUP(B17,'Mapping table'!A:T,4,0)</f>
        <v>0</v>
      </c>
      <c r="AC17" s="4"/>
      <c r="AD17" s="183">
        <f>X17*VLOOKUP(B17,'Mapping table'!$A:$L,7,0)</f>
        <v>0</v>
      </c>
      <c r="AE17" s="184"/>
      <c r="AF17" s="185">
        <f>X17*VLOOKUP(B17,'Mapping table'!$A:$L,6,0)</f>
        <v>0</v>
      </c>
      <c r="AG17" s="4"/>
      <c r="AH17" s="181">
        <f>VLOOKUP(B17,'Mapping table'!$A:$L,11,0)</f>
        <v>3</v>
      </c>
      <c r="AI17" s="4"/>
      <c r="AJ17" s="4"/>
      <c r="AK17" s="4"/>
      <c r="AL17" s="4"/>
      <c r="AM17" s="4"/>
    </row>
    <row r="18" ht="11.25" customHeight="1" outlineLevel="1">
      <c r="A18" s="161" t="str">
        <f>VLOOKUP(B18,'Mapping table'!A:C,3,0)</f>
        <v>Shauna's</v>
      </c>
      <c r="B18" s="186" t="s">
        <v>165</v>
      </c>
      <c r="C18" s="14" t="str">
        <f>VLOOKUP(B18,'Mapping table'!A:B,2,0)</f>
        <v>Shauna's Edges M 2</v>
      </c>
      <c r="D18" s="4"/>
      <c r="E18" s="175"/>
      <c r="F18" s="176"/>
      <c r="G18" s="176"/>
      <c r="H18" s="176"/>
      <c r="I18" s="176"/>
      <c r="J18" s="176"/>
      <c r="K18" s="176"/>
      <c r="L18" s="176"/>
      <c r="M18" s="176"/>
      <c r="N18" s="176"/>
      <c r="O18" s="175"/>
      <c r="P18" s="175"/>
      <c r="Q18" s="187"/>
      <c r="R18" s="188"/>
      <c r="S18" s="189" t="str">
        <f>IF(VLOOKUP($B18,'Mapping table'!$A:$L,10,0)=0,"",VLOOKUP($B18,'Mapping table'!$A:$L,10,0))</f>
        <v>VBA</v>
      </c>
      <c r="T18" s="190" t="str">
        <f>IF(VLOOKUP($B18,'Mapping table'!$A:$L,8,0)=0,"",VLOOKUP($B18,'Mapping table'!$A:$L,8,0))</f>
        <v>M</v>
      </c>
      <c r="U18" s="190" t="str">
        <f>IF(VLOOKUP($B18,'Mapping table'!$A:$L,9,0)=0,"",VLOOKUP($B18,'Mapping table'!$A:$L,9,0))</f>
        <v>PU</v>
      </c>
      <c r="V18" s="189" t="str">
        <f>IF(VLOOKUP($B18,'Mapping table'!$A:$L,12,0)=0,"",VLOOKUP($B18,'Mapping table'!$A:$L,12,0))</f>
        <v>Edges</v>
      </c>
      <c r="W18" s="4"/>
      <c r="X18" s="181">
        <f t="shared" si="12"/>
        <v>0</v>
      </c>
      <c r="Y18" s="4"/>
      <c r="Z18" s="181">
        <f>X18*VLOOKUP(B18,'Mapping table'!$A:$L,11,0)</f>
        <v>0</v>
      </c>
      <c r="AA18" s="4"/>
      <c r="AB18" s="182">
        <f>X18*VLOOKUP(B18,'Mapping table'!A:T,4,0)</f>
        <v>0</v>
      </c>
      <c r="AC18" s="4"/>
      <c r="AD18" s="183">
        <f>X18*VLOOKUP(B18,'Mapping table'!$A:$L,7,0)</f>
        <v>0</v>
      </c>
      <c r="AE18" s="184"/>
      <c r="AF18" s="185">
        <f>X18*VLOOKUP(B18,'Mapping table'!$A:$L,6,0)</f>
        <v>0</v>
      </c>
      <c r="AG18" s="4"/>
      <c r="AH18" s="181">
        <f>VLOOKUP(B18,'Mapping table'!$A:$L,11,0)</f>
        <v>3</v>
      </c>
      <c r="AI18" s="4"/>
      <c r="AJ18" s="4"/>
      <c r="AK18" s="4"/>
      <c r="AL18" s="4"/>
      <c r="AM18" s="4"/>
    </row>
    <row r="19" ht="11.25" customHeight="1" outlineLevel="1">
      <c r="A19" s="161" t="str">
        <f>VLOOKUP(B19,'Mapping table'!A:C,3,0)</f>
        <v>Shauna's</v>
      </c>
      <c r="B19" s="186" t="s">
        <v>166</v>
      </c>
      <c r="C19" s="14" t="str">
        <f>VLOOKUP(B19,'Mapping table'!A:B,2,0)</f>
        <v>Shauna's Edges L</v>
      </c>
      <c r="D19" s="4"/>
      <c r="E19" s="175"/>
      <c r="F19" s="176"/>
      <c r="G19" s="176"/>
      <c r="H19" s="176"/>
      <c r="I19" s="176"/>
      <c r="J19" s="176"/>
      <c r="K19" s="176"/>
      <c r="L19" s="176"/>
      <c r="M19" s="176"/>
      <c r="N19" s="176"/>
      <c r="O19" s="175"/>
      <c r="P19" s="175"/>
      <c r="Q19" s="187"/>
      <c r="R19" s="188"/>
      <c r="S19" s="189" t="str">
        <f>IF(VLOOKUP($B19,'Mapping table'!$A:$L,10,0)=0,"",VLOOKUP($B19,'Mapping table'!$A:$L,10,0))</f>
        <v>VBA</v>
      </c>
      <c r="T19" s="190" t="str">
        <f>IF(VLOOKUP($B19,'Mapping table'!$A:$L,8,0)=0,"",VLOOKUP($B19,'Mapping table'!$A:$L,8,0))</f>
        <v>L</v>
      </c>
      <c r="U19" s="190" t="str">
        <f>IF(VLOOKUP($B19,'Mapping table'!$A:$L,9,0)=0,"",VLOOKUP($B19,'Mapping table'!$A:$L,9,0))</f>
        <v>PU</v>
      </c>
      <c r="V19" s="189" t="str">
        <f>IF(VLOOKUP($B19,'Mapping table'!$A:$L,12,0)=0,"",VLOOKUP($B19,'Mapping table'!$A:$L,12,0))</f>
        <v>Slopers</v>
      </c>
      <c r="W19" s="4"/>
      <c r="X19" s="181">
        <f t="shared" si="12"/>
        <v>0</v>
      </c>
      <c r="Y19" s="4"/>
      <c r="Z19" s="181">
        <f>X19*VLOOKUP(B19,'Mapping table'!$A:$L,11,0)</f>
        <v>0</v>
      </c>
      <c r="AA19" s="4"/>
      <c r="AB19" s="182">
        <f>X19*VLOOKUP(B19,'Mapping table'!A:T,4,0)</f>
        <v>0</v>
      </c>
      <c r="AC19" s="4"/>
      <c r="AD19" s="183">
        <f>X19*VLOOKUP(B19,'Mapping table'!$A:$L,7,0)</f>
        <v>0</v>
      </c>
      <c r="AE19" s="184"/>
      <c r="AF19" s="185">
        <f>X19*VLOOKUP(B19,'Mapping table'!$A:$L,6,0)</f>
        <v>0</v>
      </c>
      <c r="AG19" s="4"/>
      <c r="AH19" s="181">
        <f>VLOOKUP(B19,'Mapping table'!$A:$L,11,0)</f>
        <v>2</v>
      </c>
      <c r="AI19" s="4"/>
      <c r="AJ19" s="4"/>
      <c r="AK19" s="4"/>
      <c r="AL19" s="4"/>
      <c r="AM19" s="4"/>
    </row>
    <row r="20" ht="11.25" customHeight="1" outlineLevel="1">
      <c r="A20" s="161" t="str">
        <f>VLOOKUP(B20,'Mapping table'!A:C,3,0)</f>
        <v>Shauna's</v>
      </c>
      <c r="B20" s="186" t="s">
        <v>167</v>
      </c>
      <c r="C20" s="14" t="str">
        <f>VLOOKUP(B20,'Mapping table'!A:B,2,0)</f>
        <v>Shauna's Edges L 2</v>
      </c>
      <c r="D20" s="4"/>
      <c r="E20" s="175"/>
      <c r="F20" s="176"/>
      <c r="G20" s="176"/>
      <c r="H20" s="176"/>
      <c r="I20" s="176"/>
      <c r="J20" s="176"/>
      <c r="K20" s="176"/>
      <c r="L20" s="176"/>
      <c r="M20" s="176"/>
      <c r="N20" s="176"/>
      <c r="O20" s="175"/>
      <c r="P20" s="175"/>
      <c r="Q20" s="187"/>
      <c r="R20" s="188"/>
      <c r="S20" s="189" t="str">
        <f>IF(VLOOKUP($B20,'Mapping table'!$A:$L,10,0)=0,"",VLOOKUP($B20,'Mapping table'!$A:$L,10,0))</f>
        <v>VBA</v>
      </c>
      <c r="T20" s="190" t="str">
        <f>IF(VLOOKUP($B20,'Mapping table'!$A:$L,8,0)=0,"",VLOOKUP($B20,'Mapping table'!$A:$L,8,0))</f>
        <v>L</v>
      </c>
      <c r="U20" s="189" t="str">
        <f>IF(VLOOKUP($B20,'Mapping table'!$A:$L,9,0)=0,"",VLOOKUP($B20,'Mapping table'!$A:$L,9,0))</f>
        <v>PU</v>
      </c>
      <c r="V20" s="189" t="str">
        <f>IF(VLOOKUP($B20,'Mapping table'!$A:$L,12,0)=0,"",VLOOKUP($B20,'Mapping table'!$A:$L,12,0))</f>
        <v>Edges</v>
      </c>
      <c r="W20" s="4"/>
      <c r="X20" s="181">
        <f t="shared" si="12"/>
        <v>0</v>
      </c>
      <c r="Y20" s="4"/>
      <c r="Z20" s="181">
        <f>X20*VLOOKUP(B20,'Mapping table'!$A:$L,11,0)</f>
        <v>0</v>
      </c>
      <c r="AA20" s="4"/>
      <c r="AB20" s="182">
        <f>X20*VLOOKUP(B20,'Mapping table'!A:T,4,0)</f>
        <v>0</v>
      </c>
      <c r="AC20" s="4"/>
      <c r="AD20" s="183">
        <f>X20*VLOOKUP(B20,'Mapping table'!$A:$L,7,0)</f>
        <v>0</v>
      </c>
      <c r="AE20" s="184"/>
      <c r="AF20" s="185">
        <f>X20*VLOOKUP(B20,'Mapping table'!$A:$L,6,0)</f>
        <v>0</v>
      </c>
      <c r="AG20" s="4"/>
      <c r="AH20" s="181">
        <f>VLOOKUP(B20,'Mapping table'!$A:$L,11,0)</f>
        <v>4</v>
      </c>
      <c r="AI20" s="4"/>
      <c r="AJ20" s="4"/>
      <c r="AK20" s="4"/>
      <c r="AL20" s="4"/>
      <c r="AM20" s="4"/>
    </row>
    <row r="21" ht="11.25" customHeight="1" outlineLevel="1">
      <c r="A21" s="161" t="str">
        <f>VLOOKUP(B21,'Mapping table'!A:C,3,0)</f>
        <v>Shauna's</v>
      </c>
      <c r="B21" s="186" t="s">
        <v>168</v>
      </c>
      <c r="C21" s="14" t="str">
        <f>VLOOKUP(B21,'Mapping table'!A:B,2,0)</f>
        <v>Shauna's Edges L 3</v>
      </c>
      <c r="D21" s="4"/>
      <c r="E21" s="175"/>
      <c r="F21" s="176"/>
      <c r="G21" s="176"/>
      <c r="H21" s="176"/>
      <c r="I21" s="176"/>
      <c r="J21" s="176"/>
      <c r="K21" s="176"/>
      <c r="L21" s="176"/>
      <c r="M21" s="176"/>
      <c r="N21" s="176"/>
      <c r="O21" s="175"/>
      <c r="P21" s="175"/>
      <c r="Q21" s="187"/>
      <c r="R21" s="188"/>
      <c r="S21" s="189" t="str">
        <f>IF(VLOOKUP($B21,'Mapping table'!$A:$L,10,0)=0,"",VLOOKUP($B21,'Mapping table'!$A:$L,10,0))</f>
        <v>VBA</v>
      </c>
      <c r="T21" s="190" t="str">
        <f>IF(VLOOKUP($B21,'Mapping table'!$A:$L,8,0)=0,"",VLOOKUP($B21,'Mapping table'!$A:$L,8,0))</f>
        <v>L</v>
      </c>
      <c r="U21" s="189" t="str">
        <f>IF(VLOOKUP($B21,'Mapping table'!$A:$L,9,0)=0,"",VLOOKUP($B21,'Mapping table'!$A:$L,9,0))</f>
        <v>PU</v>
      </c>
      <c r="V21" s="189" t="str">
        <f>IF(VLOOKUP($B21,'Mapping table'!$A:$L,12,0)=0,"",VLOOKUP($B21,'Mapping table'!$A:$L,12,0))</f>
        <v>Slopers</v>
      </c>
      <c r="W21" s="4"/>
      <c r="X21" s="181">
        <f t="shared" si="12"/>
        <v>0</v>
      </c>
      <c r="Y21" s="4"/>
      <c r="Z21" s="181">
        <f>X21*VLOOKUP(B21,'Mapping table'!$A:$L,11,0)</f>
        <v>0</v>
      </c>
      <c r="AA21" s="4"/>
      <c r="AB21" s="182">
        <f>X21*VLOOKUP(B21,'Mapping table'!A:T,4,0)</f>
        <v>0</v>
      </c>
      <c r="AC21" s="4"/>
      <c r="AD21" s="183">
        <f>X21*VLOOKUP(B21,'Mapping table'!$A:$L,7,0)</f>
        <v>0</v>
      </c>
      <c r="AE21" s="184"/>
      <c r="AF21" s="185">
        <f>X21*VLOOKUP(B21,'Mapping table'!$A:$L,6,0)</f>
        <v>0</v>
      </c>
      <c r="AG21" s="4"/>
      <c r="AH21" s="181">
        <f>VLOOKUP(B21,'Mapping table'!$A:$L,11,0)</f>
        <v>3</v>
      </c>
      <c r="AI21" s="4"/>
      <c r="AJ21" s="4"/>
      <c r="AK21" s="4"/>
      <c r="AL21" s="4"/>
      <c r="AM21" s="4"/>
    </row>
    <row r="22" ht="11.25" customHeight="1" outlineLevel="1">
      <c r="A22" s="161" t="str">
        <f>VLOOKUP(B22,'Mapping table'!A:C,3,0)</f>
        <v>Shauna's</v>
      </c>
      <c r="B22" s="186" t="s">
        <v>169</v>
      </c>
      <c r="C22" s="14" t="str">
        <f>VLOOKUP(B22,'Mapping table'!A:B,2,0)</f>
        <v>Shauna's Pinches S</v>
      </c>
      <c r="D22" s="4"/>
      <c r="E22" s="175"/>
      <c r="F22" s="176"/>
      <c r="G22" s="176"/>
      <c r="H22" s="175"/>
      <c r="I22" s="176"/>
      <c r="J22" s="176"/>
      <c r="K22" s="176"/>
      <c r="L22" s="176"/>
      <c r="M22" s="176"/>
      <c r="N22" s="191"/>
      <c r="O22" s="192"/>
      <c r="P22" s="192"/>
      <c r="Q22" s="187"/>
      <c r="R22" s="188"/>
      <c r="S22" s="189" t="str">
        <f>IF(VLOOKUP($B22,'Mapping table'!$A:$L,10,0)=0,"",VLOOKUP($B22,'Mapping table'!$A:$L,10,0))</f>
        <v>VBA</v>
      </c>
      <c r="T22" s="190" t="str">
        <f>IF(VLOOKUP($B22,'Mapping table'!$A:$L,8,0)=0,"",VLOOKUP($B22,'Mapping table'!$A:$L,8,0))</f>
        <v>S</v>
      </c>
      <c r="U22" s="189" t="str">
        <f>IF(VLOOKUP($B22,'Mapping table'!$A:$L,9,0)=0,"",VLOOKUP($B22,'Mapping table'!$A:$L,9,0))</f>
        <v>PU</v>
      </c>
      <c r="V22" s="189" t="str">
        <f>IF(VLOOKUP($B22,'Mapping table'!$A:$L,12,0)=0,"",VLOOKUP($B22,'Mapping table'!$A:$L,12,0))</f>
        <v>Edges</v>
      </c>
      <c r="W22" s="4"/>
      <c r="X22" s="181">
        <f t="shared" si="12"/>
        <v>0</v>
      </c>
      <c r="Y22" s="4"/>
      <c r="Z22" s="181">
        <f>X22*VLOOKUP(B22,'Mapping table'!$A:$L,11,0)</f>
        <v>0</v>
      </c>
      <c r="AA22" s="4"/>
      <c r="AB22" s="182">
        <f>X22*VLOOKUP(B22,'Mapping table'!A:T,4,0)</f>
        <v>0</v>
      </c>
      <c r="AC22" s="4"/>
      <c r="AD22" s="183">
        <f>X22*VLOOKUP(B22,'Mapping table'!$A:$L,7,0)</f>
        <v>0</v>
      </c>
      <c r="AE22" s="184"/>
      <c r="AF22" s="185">
        <f>X22*VLOOKUP(B22,'Mapping table'!$A:$L,6,0)</f>
        <v>0</v>
      </c>
      <c r="AG22" s="4"/>
      <c r="AH22" s="181">
        <f>VLOOKUP(B22,'Mapping table'!$A:$L,11,0)</f>
        <v>5</v>
      </c>
      <c r="AI22" s="4"/>
      <c r="AJ22" s="4"/>
      <c r="AK22" s="4"/>
      <c r="AL22" s="4"/>
      <c r="AM22" s="4"/>
    </row>
    <row r="23" ht="11.25" customHeight="1" outlineLevel="1">
      <c r="A23" s="161" t="str">
        <f>VLOOKUP(B23,'Mapping table'!A:C,3,0)</f>
        <v>Shauna's</v>
      </c>
      <c r="B23" s="186" t="s">
        <v>170</v>
      </c>
      <c r="C23" s="14" t="str">
        <f>VLOOKUP(B23,'Mapping table'!A:B,2,0)</f>
        <v>Shauna's Pinches L</v>
      </c>
      <c r="D23" s="4"/>
      <c r="E23" s="175"/>
      <c r="F23" s="176"/>
      <c r="G23" s="176"/>
      <c r="H23" s="176"/>
      <c r="I23" s="176"/>
      <c r="J23" s="176"/>
      <c r="K23" s="176"/>
      <c r="L23" s="176"/>
      <c r="M23" s="176"/>
      <c r="N23" s="176"/>
      <c r="O23" s="175"/>
      <c r="P23" s="175"/>
      <c r="Q23" s="187"/>
      <c r="R23" s="188"/>
      <c r="S23" s="189" t="str">
        <f>IF(VLOOKUP($B23,'Mapping table'!$A:$L,10,0)=0,"",VLOOKUP($B23,'Mapping table'!$A:$L,10,0))</f>
        <v>DF</v>
      </c>
      <c r="T23" s="190" t="str">
        <f>IF(VLOOKUP($B23,'Mapping table'!$A:$L,8,0)=0,"",VLOOKUP($B23,'Mapping table'!$A:$L,8,0))</f>
        <v>L</v>
      </c>
      <c r="U23" s="189" t="str">
        <f>IF(VLOOKUP($B23,'Mapping table'!$A:$L,9,0)=0,"",VLOOKUP($B23,'Mapping table'!$A:$L,9,0))</f>
        <v>PU</v>
      </c>
      <c r="V23" s="189" t="str">
        <f>IF(VLOOKUP($B23,'Mapping table'!$A:$L,12,0)=0,"",VLOOKUP($B23,'Mapping table'!$A:$L,12,0))</f>
        <v>Pinches</v>
      </c>
      <c r="W23" s="4"/>
      <c r="X23" s="181">
        <f t="shared" si="12"/>
        <v>0</v>
      </c>
      <c r="Y23" s="4"/>
      <c r="Z23" s="181">
        <f>X23*VLOOKUP(B23,'Mapping table'!$A:$L,11,0)</f>
        <v>0</v>
      </c>
      <c r="AA23" s="4"/>
      <c r="AB23" s="182">
        <f>X23*VLOOKUP(B23,'Mapping table'!A:T,4,0)</f>
        <v>0</v>
      </c>
      <c r="AC23" s="4"/>
      <c r="AD23" s="183">
        <f>X23*VLOOKUP(B23,'Mapping table'!$A:$L,7,0)</f>
        <v>0</v>
      </c>
      <c r="AE23" s="184"/>
      <c r="AF23" s="185">
        <f>X23*VLOOKUP(B23,'Mapping table'!$A:$L,6,0)</f>
        <v>0</v>
      </c>
      <c r="AG23" s="4"/>
      <c r="AH23" s="181">
        <f>VLOOKUP(B23,'Mapping table'!$A:$L,11,0)</f>
        <v>2</v>
      </c>
      <c r="AI23" s="4"/>
      <c r="AJ23" s="4"/>
      <c r="AK23" s="4"/>
      <c r="AL23" s="4"/>
      <c r="AM23" s="4"/>
    </row>
    <row r="24" ht="11.25" customHeight="1" outlineLevel="1">
      <c r="A24" s="161" t="str">
        <f>VLOOKUP(B24,'Mapping table'!A:C,3,0)</f>
        <v>Shauna's</v>
      </c>
      <c r="B24" s="186" t="s">
        <v>171</v>
      </c>
      <c r="C24" s="14" t="str">
        <f>VLOOKUP(B24,'Mapping table'!A:B,2,0)</f>
        <v>Shauna's Pinches XL</v>
      </c>
      <c r="D24" s="4"/>
      <c r="E24" s="175"/>
      <c r="F24" s="176"/>
      <c r="G24" s="176"/>
      <c r="H24" s="176"/>
      <c r="I24" s="176"/>
      <c r="J24" s="176"/>
      <c r="K24" s="176"/>
      <c r="L24" s="176"/>
      <c r="M24" s="176"/>
      <c r="N24" s="176"/>
      <c r="O24" s="175"/>
      <c r="P24" s="175"/>
      <c r="Q24" s="187"/>
      <c r="R24" s="188"/>
      <c r="S24" s="189" t="str">
        <f>IF(VLOOKUP($B24,'Mapping table'!$A:$L,10,0)=0,"",VLOOKUP($B24,'Mapping table'!$A:$L,10,0))</f>
        <v>DF</v>
      </c>
      <c r="T24" s="190" t="str">
        <f>IF(VLOOKUP($B24,'Mapping table'!$A:$L,8,0)=0,"",VLOOKUP($B24,'Mapping table'!$A:$L,8,0))</f>
        <v>XL</v>
      </c>
      <c r="U24" s="189" t="str">
        <f>IF(VLOOKUP($B24,'Mapping table'!$A:$L,9,0)=0,"",VLOOKUP($B24,'Mapping table'!$A:$L,9,0))</f>
        <v>PU</v>
      </c>
      <c r="V24" s="189" t="str">
        <f>IF(VLOOKUP($B24,'Mapping table'!$A:$L,12,0)=0,"",VLOOKUP($B24,'Mapping table'!$A:$L,12,0))</f>
        <v>Pinches</v>
      </c>
      <c r="W24" s="4"/>
      <c r="X24" s="181">
        <f t="shared" si="12"/>
        <v>0</v>
      </c>
      <c r="Y24" s="4"/>
      <c r="Z24" s="181">
        <f>X24*VLOOKUP(B24,'Mapping table'!$A:$L,11,0)</f>
        <v>0</v>
      </c>
      <c r="AA24" s="4"/>
      <c r="AB24" s="182">
        <f>X24*VLOOKUP(B24,'Mapping table'!A:T,4,0)</f>
        <v>0</v>
      </c>
      <c r="AC24" s="4"/>
      <c r="AD24" s="183">
        <f>X24*VLOOKUP(B24,'Mapping table'!$A:$L,7,0)</f>
        <v>0</v>
      </c>
      <c r="AE24" s="184"/>
      <c r="AF24" s="185">
        <f>X24*VLOOKUP(B24,'Mapping table'!$A:$L,6,0)</f>
        <v>0</v>
      </c>
      <c r="AG24" s="4"/>
      <c r="AH24" s="181">
        <f>VLOOKUP(B24,'Mapping table'!$A:$L,11,0)</f>
        <v>2</v>
      </c>
      <c r="AI24" s="4"/>
      <c r="AJ24" s="4"/>
      <c r="AK24" s="4"/>
      <c r="AL24" s="4"/>
      <c r="AM24" s="4"/>
    </row>
    <row r="25" ht="11.25" customHeight="1" outlineLevel="1">
      <c r="A25" s="161" t="str">
        <f>VLOOKUP(B25,'Mapping table'!A:C,3,0)</f>
        <v>Shauna's</v>
      </c>
      <c r="B25" s="186" t="s">
        <v>172</v>
      </c>
      <c r="C25" s="14" t="str">
        <f>VLOOKUP(B25,'Mapping table'!A:B,2,0)</f>
        <v>Shauna's Pinches XL 2</v>
      </c>
      <c r="D25" s="4"/>
      <c r="E25" s="175"/>
      <c r="F25" s="176"/>
      <c r="G25" s="176"/>
      <c r="H25" s="176"/>
      <c r="I25" s="176"/>
      <c r="J25" s="176"/>
      <c r="K25" s="176"/>
      <c r="L25" s="176"/>
      <c r="M25" s="176"/>
      <c r="N25" s="176"/>
      <c r="O25" s="175"/>
      <c r="P25" s="175"/>
      <c r="Q25" s="187"/>
      <c r="R25" s="188"/>
      <c r="S25" s="189" t="str">
        <f>IF(VLOOKUP($B25,'Mapping table'!$A:$L,10,0)=0,"",VLOOKUP($B25,'Mapping table'!$A:$L,10,0))</f>
        <v>DF</v>
      </c>
      <c r="T25" s="190" t="str">
        <f>IF(VLOOKUP($B25,'Mapping table'!$A:$L,8,0)=0,"",VLOOKUP($B25,'Mapping table'!$A:$L,8,0))</f>
        <v>XL</v>
      </c>
      <c r="U25" s="189" t="str">
        <f>IF(VLOOKUP($B25,'Mapping table'!$A:$L,9,0)=0,"",VLOOKUP($B25,'Mapping table'!$A:$L,9,0))</f>
        <v>PU</v>
      </c>
      <c r="V25" s="189" t="str">
        <f>IF(VLOOKUP($B25,'Mapping table'!$A:$L,12,0)=0,"",VLOOKUP($B25,'Mapping table'!$A:$L,12,0))</f>
        <v>Slopers</v>
      </c>
      <c r="W25" s="4"/>
      <c r="X25" s="181">
        <f t="shared" si="12"/>
        <v>0</v>
      </c>
      <c r="Y25" s="4"/>
      <c r="Z25" s="181">
        <f>X25*VLOOKUP(B25,'Mapping table'!$A:$L,11,0)</f>
        <v>0</v>
      </c>
      <c r="AA25" s="4"/>
      <c r="AB25" s="182">
        <f>X25*VLOOKUP(B25,'Mapping table'!A:T,4,0)</f>
        <v>0</v>
      </c>
      <c r="AC25" s="4"/>
      <c r="AD25" s="183">
        <f>X25*VLOOKUP(B25,'Mapping table'!$A:$L,7,0)</f>
        <v>0</v>
      </c>
      <c r="AE25" s="184"/>
      <c r="AF25" s="185">
        <f>X25*VLOOKUP(B25,'Mapping table'!$A:$L,6,0)</f>
        <v>0</v>
      </c>
      <c r="AG25" s="4"/>
      <c r="AH25" s="181">
        <f>VLOOKUP(B25,'Mapping table'!$A:$L,11,0)</f>
        <v>3</v>
      </c>
      <c r="AI25" s="4"/>
      <c r="AJ25" s="4"/>
      <c r="AK25" s="4"/>
      <c r="AL25" s="4"/>
      <c r="AM25" s="4"/>
    </row>
    <row r="26" ht="11.25" customHeight="1" outlineLevel="1">
      <c r="A26" s="161" t="str">
        <f>VLOOKUP(B26,'Mapping table'!A:C,3,0)</f>
        <v>Shauna's</v>
      </c>
      <c r="B26" s="186" t="s">
        <v>173</v>
      </c>
      <c r="C26" s="14" t="str">
        <f>VLOOKUP(B26,'Mapping table'!A:B,2,0)</f>
        <v>Shauna's Pinches XXL</v>
      </c>
      <c r="D26" s="4"/>
      <c r="E26" s="175"/>
      <c r="F26" s="176"/>
      <c r="G26" s="176"/>
      <c r="H26" s="176"/>
      <c r="I26" s="176"/>
      <c r="J26" s="176"/>
      <c r="K26" s="176"/>
      <c r="L26" s="176"/>
      <c r="M26" s="176"/>
      <c r="N26" s="176"/>
      <c r="O26" s="175"/>
      <c r="P26" s="175"/>
      <c r="Q26" s="187"/>
      <c r="R26" s="188"/>
      <c r="S26" s="189" t="str">
        <f>IF(VLOOKUP($B26,'Mapping table'!$A:$L,10,0)=0,"",VLOOKUP($B26,'Mapping table'!$A:$L,10,0))</f>
        <v>DF</v>
      </c>
      <c r="T26" s="190" t="str">
        <f>IF(VLOOKUP($B26,'Mapping table'!$A:$L,8,0)=0,"",VLOOKUP($B26,'Mapping table'!$A:$L,8,0))</f>
        <v>XXL</v>
      </c>
      <c r="U26" s="189" t="str">
        <f>IF(VLOOKUP($B26,'Mapping table'!$A:$L,9,0)=0,"",VLOOKUP($B26,'Mapping table'!$A:$L,9,0))</f>
        <v>PU</v>
      </c>
      <c r="V26" s="189" t="str">
        <f>IF(VLOOKUP($B26,'Mapping table'!$A:$L,12,0)=0,"",VLOOKUP($B26,'Mapping table'!$A:$L,12,0))</f>
        <v>Pinches</v>
      </c>
      <c r="W26" s="4"/>
      <c r="X26" s="181">
        <f t="shared" si="12"/>
        <v>0</v>
      </c>
      <c r="Y26" s="4"/>
      <c r="Z26" s="181">
        <f>X26*VLOOKUP(B26,'Mapping table'!$A:$L,11,0)</f>
        <v>0</v>
      </c>
      <c r="AA26" s="4"/>
      <c r="AB26" s="182">
        <f>X26*VLOOKUP(B26,'Mapping table'!A:T,4,0)</f>
        <v>0</v>
      </c>
      <c r="AC26" s="4"/>
      <c r="AD26" s="183">
        <f>X26*VLOOKUP(B26,'Mapping table'!$A:$L,7,0)</f>
        <v>0</v>
      </c>
      <c r="AE26" s="184"/>
      <c r="AF26" s="185">
        <f>X26*VLOOKUP(B26,'Mapping table'!$A:$L,6,0)</f>
        <v>0</v>
      </c>
      <c r="AG26" s="4"/>
      <c r="AH26" s="181">
        <f>VLOOKUP(B26,'Mapping table'!$A:$L,11,0)</f>
        <v>2</v>
      </c>
      <c r="AI26" s="4"/>
      <c r="AJ26" s="4"/>
      <c r="AK26" s="4"/>
      <c r="AL26" s="4"/>
      <c r="AM26" s="4"/>
    </row>
    <row r="27" ht="11.25" customHeight="1" outlineLevel="1">
      <c r="A27" s="161" t="str">
        <f>VLOOKUP(B27,'Mapping table'!A:C,3,0)</f>
        <v>Shauna's</v>
      </c>
      <c r="B27" s="186" t="s">
        <v>174</v>
      </c>
      <c r="C27" s="14" t="str">
        <f>VLOOKUP(B27,'Mapping table'!A:B,2,0)</f>
        <v>Shauna's Flats XL</v>
      </c>
      <c r="D27" s="4"/>
      <c r="E27" s="175"/>
      <c r="F27" s="176"/>
      <c r="G27" s="176"/>
      <c r="H27" s="176"/>
      <c r="I27" s="176"/>
      <c r="J27" s="176"/>
      <c r="K27" s="176"/>
      <c r="L27" s="176"/>
      <c r="M27" s="176"/>
      <c r="N27" s="176"/>
      <c r="O27" s="175"/>
      <c r="P27" s="175"/>
      <c r="Q27" s="187"/>
      <c r="R27" s="188"/>
      <c r="S27" s="189" t="str">
        <f>IF(VLOOKUP($B27,'Mapping table'!$A:$L,10,0)=0,"",VLOOKUP($B27,'Mapping table'!$A:$L,10,0))</f>
        <v>VBA</v>
      </c>
      <c r="T27" s="190" t="str">
        <f>IF(VLOOKUP($B27,'Mapping table'!$A:$L,8,0)=0,"",VLOOKUP($B27,'Mapping table'!$A:$L,8,0))</f>
        <v>XL</v>
      </c>
      <c r="U27" s="189" t="str">
        <f>IF(VLOOKUP($B27,'Mapping table'!$A:$L,9,0)=0,"",VLOOKUP($B27,'Mapping table'!$A:$L,9,0))</f>
        <v>PU</v>
      </c>
      <c r="V27" s="189" t="str">
        <f>IF(VLOOKUP($B27,'Mapping table'!$A:$L,12,0)=0,"",VLOOKUP($B27,'Mapping table'!$A:$L,12,0))</f>
        <v>Slopers</v>
      </c>
      <c r="W27" s="4"/>
      <c r="X27" s="181">
        <f t="shared" si="12"/>
        <v>0</v>
      </c>
      <c r="Y27" s="4"/>
      <c r="Z27" s="181">
        <f>X27*VLOOKUP(B27,'Mapping table'!$A:$L,11,0)</f>
        <v>0</v>
      </c>
      <c r="AA27" s="4"/>
      <c r="AB27" s="182">
        <f>X27*VLOOKUP(B27,'Mapping table'!A:T,4,0)</f>
        <v>0</v>
      </c>
      <c r="AC27" s="4"/>
      <c r="AD27" s="183">
        <f>X27*VLOOKUP(B27,'Mapping table'!$A:$L,7,0)</f>
        <v>0</v>
      </c>
      <c r="AE27" s="184"/>
      <c r="AF27" s="185">
        <f>X27*VLOOKUP(B27,'Mapping table'!$A:$L,6,0)</f>
        <v>0</v>
      </c>
      <c r="AG27" s="4"/>
      <c r="AH27" s="181">
        <f>VLOOKUP(B27,'Mapping table'!$A:$L,11,0)</f>
        <v>7</v>
      </c>
      <c r="AI27" s="4"/>
      <c r="AJ27" s="4"/>
      <c r="AK27" s="4"/>
      <c r="AL27" s="4"/>
      <c r="AM27" s="4"/>
    </row>
    <row r="28" ht="11.25" customHeight="1" outlineLevel="1">
      <c r="A28" s="161" t="str">
        <f>VLOOKUP(B28,'Mapping table'!A:C,3,0)</f>
        <v>Shauna's</v>
      </c>
      <c r="B28" s="186" t="s">
        <v>175</v>
      </c>
      <c r="C28" s="14" t="str">
        <f>VLOOKUP(B28,'Mapping table'!A:B,2,0)</f>
        <v>Shauna's Jugs L</v>
      </c>
      <c r="D28" s="4"/>
      <c r="E28" s="175"/>
      <c r="F28" s="176"/>
      <c r="G28" s="176"/>
      <c r="H28" s="176"/>
      <c r="I28" s="176"/>
      <c r="J28" s="176"/>
      <c r="K28" s="176"/>
      <c r="L28" s="176"/>
      <c r="M28" s="176"/>
      <c r="N28" s="176"/>
      <c r="O28" s="175"/>
      <c r="P28" s="175"/>
      <c r="Q28" s="187"/>
      <c r="R28" s="188"/>
      <c r="S28" s="189" t="str">
        <f>IF(VLOOKUP($B28,'Mapping table'!$A:$L,10,0)=0,"",VLOOKUP($B28,'Mapping table'!$A:$L,10,0))</f>
        <v>VBA</v>
      </c>
      <c r="T28" s="190" t="str">
        <f>IF(VLOOKUP($B28,'Mapping table'!$A:$L,8,0)=0,"",VLOOKUP($B28,'Mapping table'!$A:$L,8,0))</f>
        <v>L</v>
      </c>
      <c r="U28" s="189" t="str">
        <f>IF(VLOOKUP($B28,'Mapping table'!$A:$L,9,0)=0,"",VLOOKUP($B28,'Mapping table'!$A:$L,9,0))</f>
        <v>PU</v>
      </c>
      <c r="V28" s="189" t="str">
        <f>IF(VLOOKUP($B28,'Mapping table'!$A:$L,12,0)=0,"",VLOOKUP($B28,'Mapping table'!$A:$L,12,0))</f>
        <v>Jugs</v>
      </c>
      <c r="W28" s="4"/>
      <c r="X28" s="181">
        <f t="shared" si="12"/>
        <v>0</v>
      </c>
      <c r="Y28" s="4"/>
      <c r="Z28" s="181">
        <f>X28*VLOOKUP(B28,'Mapping table'!$A:$L,11,0)</f>
        <v>0</v>
      </c>
      <c r="AA28" s="4"/>
      <c r="AB28" s="182">
        <f>X28*VLOOKUP(B28,'Mapping table'!A:T,4,0)</f>
        <v>0</v>
      </c>
      <c r="AC28" s="4"/>
      <c r="AD28" s="183">
        <f>X28*VLOOKUP(B28,'Mapping table'!$A:$L,7,0)</f>
        <v>0</v>
      </c>
      <c r="AE28" s="184"/>
      <c r="AF28" s="185">
        <f>X28*VLOOKUP(B28,'Mapping table'!$A:$L,6,0)</f>
        <v>0</v>
      </c>
      <c r="AG28" s="4"/>
      <c r="AH28" s="181">
        <f>VLOOKUP(B28,'Mapping table'!$A:$L,11,0)</f>
        <v>3</v>
      </c>
      <c r="AI28" s="4"/>
      <c r="AJ28" s="4"/>
      <c r="AK28" s="4"/>
      <c r="AL28" s="4"/>
      <c r="AM28" s="4"/>
    </row>
    <row r="29" ht="11.25" customHeight="1" outlineLevel="1">
      <c r="A29" s="161" t="str">
        <f>VLOOKUP(B29,'Mapping table'!A:C,3,0)</f>
        <v>Shauna's</v>
      </c>
      <c r="B29" s="186" t="s">
        <v>176</v>
      </c>
      <c r="C29" s="14" t="str">
        <f>VLOOKUP(B29,'Mapping table'!A:B,2,0)</f>
        <v>Shauna's Jugs XL</v>
      </c>
      <c r="D29" s="4"/>
      <c r="E29" s="175"/>
      <c r="F29" s="175"/>
      <c r="G29" s="176"/>
      <c r="H29" s="176"/>
      <c r="I29" s="176"/>
      <c r="J29" s="176"/>
      <c r="K29" s="176"/>
      <c r="L29" s="176"/>
      <c r="M29" s="176"/>
      <c r="N29" s="176"/>
      <c r="O29" s="175"/>
      <c r="P29" s="175"/>
      <c r="Q29" s="187"/>
      <c r="R29" s="188"/>
      <c r="S29" s="189" t="str">
        <f>IF(VLOOKUP($B29,'Mapping table'!$A:$L,10,0)=0,"",VLOOKUP($B29,'Mapping table'!$A:$L,10,0))</f>
        <v>DF</v>
      </c>
      <c r="T29" s="190" t="str">
        <f>IF(VLOOKUP($B29,'Mapping table'!$A:$L,8,0)=0,"",VLOOKUP($B29,'Mapping table'!$A:$L,8,0))</f>
        <v>XL</v>
      </c>
      <c r="U29" s="189" t="str">
        <f>IF(VLOOKUP($B29,'Mapping table'!$A:$L,9,0)=0,"",VLOOKUP($B29,'Mapping table'!$A:$L,9,0))</f>
        <v>PU</v>
      </c>
      <c r="V29" s="189" t="str">
        <f>IF(VLOOKUP($B29,'Mapping table'!$A:$L,12,0)=0,"",VLOOKUP($B29,'Mapping table'!$A:$L,12,0))</f>
        <v>Jugs</v>
      </c>
      <c r="W29" s="4"/>
      <c r="X29" s="181">
        <f t="shared" si="12"/>
        <v>0</v>
      </c>
      <c r="Y29" s="4"/>
      <c r="Z29" s="181">
        <f>X29*VLOOKUP(B29,'Mapping table'!$A:$L,11,0)</f>
        <v>0</v>
      </c>
      <c r="AA29" s="4"/>
      <c r="AB29" s="182">
        <f>X29*VLOOKUP(B29,'Mapping table'!A:T,4,0)</f>
        <v>0</v>
      </c>
      <c r="AC29" s="4"/>
      <c r="AD29" s="183">
        <f>X29*VLOOKUP(B29,'Mapping table'!$A:$L,7,0)</f>
        <v>0</v>
      </c>
      <c r="AE29" s="184"/>
      <c r="AF29" s="185">
        <f>X29*VLOOKUP(B29,'Mapping table'!$A:$L,6,0)</f>
        <v>0</v>
      </c>
      <c r="AG29" s="4"/>
      <c r="AH29" s="181">
        <f>VLOOKUP(B29,'Mapping table'!$A:$L,11,0)</f>
        <v>3</v>
      </c>
      <c r="AI29" s="4"/>
      <c r="AJ29" s="4"/>
      <c r="AK29" s="4"/>
      <c r="AL29" s="4"/>
      <c r="AM29" s="4"/>
    </row>
    <row r="30" ht="11.25" customHeight="1" outlineLevel="1">
      <c r="A30" s="161" t="str">
        <f>VLOOKUP(B30,'Mapping table'!A:C,3,0)</f>
        <v>Shauna's</v>
      </c>
      <c r="B30" s="186" t="s">
        <v>177</v>
      </c>
      <c r="C30" s="14" t="str">
        <f>VLOOKUP(B30,'Mapping table'!A:B,2,0)</f>
        <v>Shauna's Jugs XXL</v>
      </c>
      <c r="D30" s="4"/>
      <c r="E30" s="175"/>
      <c r="F30" s="176"/>
      <c r="G30" s="176"/>
      <c r="H30" s="176"/>
      <c r="I30" s="176"/>
      <c r="J30" s="176"/>
      <c r="K30" s="176"/>
      <c r="L30" s="176"/>
      <c r="M30" s="176"/>
      <c r="N30" s="176"/>
      <c r="O30" s="175"/>
      <c r="P30" s="175"/>
      <c r="Q30" s="187"/>
      <c r="R30" s="188"/>
      <c r="S30" s="189" t="str">
        <f>IF(VLOOKUP($B30,'Mapping table'!$A:$L,10,0)=0,"",VLOOKUP($B30,'Mapping table'!$A:$L,10,0))</f>
        <v>DF</v>
      </c>
      <c r="T30" s="190" t="str">
        <f>IF(VLOOKUP($B30,'Mapping table'!$A:$L,8,0)=0,"",VLOOKUP($B30,'Mapping table'!$A:$L,8,0))</f>
        <v>XXL</v>
      </c>
      <c r="U30" s="189" t="str">
        <f>IF(VLOOKUP($B30,'Mapping table'!$A:$L,9,0)=0,"",VLOOKUP($B30,'Mapping table'!$A:$L,9,0))</f>
        <v>PU</v>
      </c>
      <c r="V30" s="189" t="str">
        <f>IF(VLOOKUP($B30,'Mapping table'!$A:$L,12,0)=0,"",VLOOKUP($B30,'Mapping table'!$A:$L,12,0))</f>
        <v>Jugs</v>
      </c>
      <c r="W30" s="4"/>
      <c r="X30" s="181">
        <f t="shared" si="12"/>
        <v>0</v>
      </c>
      <c r="Y30" s="4"/>
      <c r="Z30" s="181">
        <f>X30*VLOOKUP(B30,'Mapping table'!$A:$L,11,0)</f>
        <v>0</v>
      </c>
      <c r="AA30" s="4"/>
      <c r="AB30" s="182">
        <f>X30*VLOOKUP(B30,'Mapping table'!A:T,4,0)</f>
        <v>0</v>
      </c>
      <c r="AC30" s="4"/>
      <c r="AD30" s="183">
        <f>X30*VLOOKUP(B30,'Mapping table'!$A:$L,7,0)</f>
        <v>0</v>
      </c>
      <c r="AE30" s="184"/>
      <c r="AF30" s="185">
        <f>X30*VLOOKUP(B30,'Mapping table'!$A:$L,6,0)</f>
        <v>0</v>
      </c>
      <c r="AG30" s="4"/>
      <c r="AH30" s="181">
        <f>VLOOKUP(B30,'Mapping table'!$A:$L,11,0)</f>
        <v>2</v>
      </c>
      <c r="AI30" s="4"/>
      <c r="AJ30" s="4"/>
      <c r="AK30" s="4"/>
      <c r="AL30" s="4"/>
      <c r="AM30" s="4"/>
    </row>
    <row r="31" ht="11.25" customHeight="1" outlineLevel="1">
      <c r="A31" s="161" t="str">
        <f>VLOOKUP(B31,'Mapping table'!A:C,3,0)</f>
        <v>Shauna's</v>
      </c>
      <c r="B31" s="186" t="s">
        <v>178</v>
      </c>
      <c r="C31" s="14" t="str">
        <f>VLOOKUP(B31,'Mapping table'!A:B,2,0)</f>
        <v>Shauna's Rails M</v>
      </c>
      <c r="D31" s="4"/>
      <c r="E31" s="175"/>
      <c r="F31" s="176"/>
      <c r="G31" s="176"/>
      <c r="H31" s="176"/>
      <c r="I31" s="175"/>
      <c r="J31" s="176"/>
      <c r="K31" s="175"/>
      <c r="L31" s="176"/>
      <c r="M31" s="176"/>
      <c r="N31" s="176"/>
      <c r="O31" s="175"/>
      <c r="P31" s="175"/>
      <c r="Q31" s="187"/>
      <c r="R31" s="188"/>
      <c r="S31" s="189" t="str">
        <f>IF(VLOOKUP($B31,'Mapping table'!$A:$L,10,0)=0,"",VLOOKUP($B31,'Mapping table'!$A:$L,10,0))</f>
        <v>VBA</v>
      </c>
      <c r="T31" s="190" t="str">
        <f>IF(VLOOKUP($B31,'Mapping table'!$A:$L,8,0)=0,"",VLOOKUP($B31,'Mapping table'!$A:$L,8,0))</f>
        <v>M</v>
      </c>
      <c r="U31" s="189" t="str">
        <f>IF(VLOOKUP($B31,'Mapping table'!$A:$L,9,0)=0,"",VLOOKUP($B31,'Mapping table'!$A:$L,9,0))</f>
        <v>PU</v>
      </c>
      <c r="V31" s="189" t="str">
        <f>IF(VLOOKUP($B31,'Mapping table'!$A:$L,12,0)=0,"",VLOOKUP($B31,'Mapping table'!$A:$L,12,0))</f>
        <v>Edges</v>
      </c>
      <c r="W31" s="4"/>
      <c r="X31" s="181">
        <f t="shared" si="12"/>
        <v>0</v>
      </c>
      <c r="Y31" s="4"/>
      <c r="Z31" s="181">
        <f>X31*VLOOKUP(B31,'Mapping table'!$A:$L,11,0)</f>
        <v>0</v>
      </c>
      <c r="AA31" s="4"/>
      <c r="AB31" s="182">
        <f>X31*VLOOKUP(B31,'Mapping table'!A:T,4,0)</f>
        <v>0</v>
      </c>
      <c r="AC31" s="4"/>
      <c r="AD31" s="183">
        <f>X31*VLOOKUP(B31,'Mapping table'!$A:$L,7,0)</f>
        <v>0</v>
      </c>
      <c r="AE31" s="184"/>
      <c r="AF31" s="185">
        <f>X31*VLOOKUP(B31,'Mapping table'!$A:$L,6,0)</f>
        <v>0</v>
      </c>
      <c r="AG31" s="4"/>
      <c r="AH31" s="181">
        <f>VLOOKUP(B31,'Mapping table'!$A:$L,11,0)</f>
        <v>12</v>
      </c>
      <c r="AI31" s="4"/>
      <c r="AJ31" s="4"/>
      <c r="AK31" s="4"/>
      <c r="AL31" s="4"/>
      <c r="AM31" s="4"/>
    </row>
    <row r="32" ht="11.25" customHeight="1" outlineLevel="1">
      <c r="A32" s="161" t="str">
        <f>VLOOKUP(B32,'Mapping table'!A:C,3,0)</f>
        <v>Shauna's</v>
      </c>
      <c r="B32" s="186" t="s">
        <v>179</v>
      </c>
      <c r="C32" s="14" t="str">
        <f>VLOOKUP(B32,'Mapping table'!A:B,2,0)</f>
        <v>Shauna's Rails L</v>
      </c>
      <c r="D32" s="4"/>
      <c r="E32" s="175"/>
      <c r="F32" s="176"/>
      <c r="G32" s="175"/>
      <c r="H32" s="175"/>
      <c r="I32" s="176"/>
      <c r="J32" s="176"/>
      <c r="K32" s="175"/>
      <c r="L32" s="176"/>
      <c r="M32" s="176"/>
      <c r="N32" s="176"/>
      <c r="O32" s="175"/>
      <c r="P32" s="175"/>
      <c r="Q32" s="187"/>
      <c r="R32" s="188"/>
      <c r="S32" s="189" t="str">
        <f>IF(VLOOKUP($B32,'Mapping table'!$A:$L,10,0)=0,"",VLOOKUP($B32,'Mapping table'!$A:$L,10,0))</f>
        <v>VBA</v>
      </c>
      <c r="T32" s="190" t="str">
        <f>IF(VLOOKUP($B32,'Mapping table'!$A:$L,8,0)=0,"",VLOOKUP($B32,'Mapping table'!$A:$L,8,0))</f>
        <v>L</v>
      </c>
      <c r="U32" s="189" t="str">
        <f>IF(VLOOKUP($B32,'Mapping table'!$A:$L,9,0)=0,"",VLOOKUP($B32,'Mapping table'!$A:$L,9,0))</f>
        <v>PU</v>
      </c>
      <c r="V32" s="189" t="str">
        <f>IF(VLOOKUP($B32,'Mapping table'!$A:$L,12,0)=0,"",VLOOKUP($B32,'Mapping table'!$A:$L,12,0))</f>
        <v>Edges</v>
      </c>
      <c r="W32" s="4"/>
      <c r="X32" s="181">
        <f t="shared" si="12"/>
        <v>0</v>
      </c>
      <c r="Y32" s="4"/>
      <c r="Z32" s="181">
        <f>X32*VLOOKUP(B32,'Mapping table'!$A:$L,11,0)</f>
        <v>0</v>
      </c>
      <c r="AA32" s="4"/>
      <c r="AB32" s="182">
        <f>X32*VLOOKUP(B32,'Mapping table'!A:T,4,0)</f>
        <v>0</v>
      </c>
      <c r="AC32" s="4"/>
      <c r="AD32" s="183">
        <f>X32*VLOOKUP(B32,'Mapping table'!$A:$L,7,0)</f>
        <v>0</v>
      </c>
      <c r="AE32" s="184"/>
      <c r="AF32" s="185">
        <f>X32*VLOOKUP(B32,'Mapping table'!$A:$L,6,0)</f>
        <v>0</v>
      </c>
      <c r="AG32" s="4"/>
      <c r="AH32" s="181">
        <f>VLOOKUP(B32,'Mapping table'!$A:$L,11,0)</f>
        <v>2</v>
      </c>
      <c r="AI32" s="4"/>
      <c r="AJ32" s="4"/>
      <c r="AK32" s="4"/>
      <c r="AL32" s="4"/>
      <c r="AM32" s="4"/>
    </row>
    <row r="33" ht="11.25" customHeight="1" outlineLevel="1">
      <c r="A33" s="161" t="str">
        <f>VLOOKUP(B33,'Mapping table'!A:C,3,0)</f>
        <v>Shauna's</v>
      </c>
      <c r="B33" s="186" t="s">
        <v>180</v>
      </c>
      <c r="C33" s="14" t="str">
        <f>VLOOKUP(B33,'Mapping table'!A:B,2,0)</f>
        <v>Shauna's Rails L 2</v>
      </c>
      <c r="D33" s="4"/>
      <c r="E33" s="175"/>
      <c r="F33" s="176"/>
      <c r="G33" s="176"/>
      <c r="H33" s="176"/>
      <c r="I33" s="176"/>
      <c r="J33" s="176"/>
      <c r="K33" s="175"/>
      <c r="L33" s="176"/>
      <c r="M33" s="176"/>
      <c r="N33" s="176"/>
      <c r="O33" s="175"/>
      <c r="P33" s="175"/>
      <c r="Q33" s="187"/>
      <c r="R33" s="188"/>
      <c r="S33" s="189" t="str">
        <f>IF(VLOOKUP($B33,'Mapping table'!$A:$L,10,0)=0,"",VLOOKUP($B33,'Mapping table'!$A:$L,10,0))</f>
        <v>DF</v>
      </c>
      <c r="T33" s="190" t="str">
        <f>IF(VLOOKUP($B33,'Mapping table'!$A:$L,8,0)=0,"",VLOOKUP($B33,'Mapping table'!$A:$L,8,0))</f>
        <v>L</v>
      </c>
      <c r="U33" s="189" t="str">
        <f>IF(VLOOKUP($B33,'Mapping table'!$A:$L,9,0)=0,"",VLOOKUP($B33,'Mapping table'!$A:$L,9,0))</f>
        <v>PU</v>
      </c>
      <c r="V33" s="189" t="str">
        <f>IF(VLOOKUP($B33,'Mapping table'!$A:$L,12,0)=0,"",VLOOKUP($B33,'Mapping table'!$A:$L,12,0))</f>
        <v>Edges</v>
      </c>
      <c r="W33" s="4"/>
      <c r="X33" s="181">
        <f t="shared" si="12"/>
        <v>0</v>
      </c>
      <c r="Y33" s="4"/>
      <c r="Z33" s="181">
        <f>X33*VLOOKUP(B33,'Mapping table'!$A:$L,11,0)</f>
        <v>0</v>
      </c>
      <c r="AA33" s="4"/>
      <c r="AB33" s="182">
        <f>X33*VLOOKUP(B33,'Mapping table'!A:T,4,0)</f>
        <v>0</v>
      </c>
      <c r="AC33" s="4"/>
      <c r="AD33" s="183">
        <f>X33*VLOOKUP(B33,'Mapping table'!$A:$L,7,0)</f>
        <v>0</v>
      </c>
      <c r="AE33" s="184"/>
      <c r="AF33" s="185">
        <f>X33*VLOOKUP(B33,'Mapping table'!$A:$L,6,0)</f>
        <v>0</v>
      </c>
      <c r="AG33" s="4"/>
      <c r="AH33" s="181">
        <f>VLOOKUP(B33,'Mapping table'!$A:$L,11,0)</f>
        <v>2</v>
      </c>
      <c r="AI33" s="4"/>
      <c r="AJ33" s="4"/>
      <c r="AK33" s="4"/>
      <c r="AL33" s="4"/>
      <c r="AM33" s="4"/>
    </row>
    <row r="34" ht="11.25" customHeight="1" outlineLevel="1">
      <c r="A34" s="161" t="str">
        <f>VLOOKUP(B34,'Mapping table'!A:C,3,0)</f>
        <v>Shauna's</v>
      </c>
      <c r="B34" s="186" t="s">
        <v>181</v>
      </c>
      <c r="C34" s="14" t="str">
        <f>VLOOKUP(B34,'Mapping table'!A:B,2,0)</f>
        <v>Shauna's Rails XL</v>
      </c>
      <c r="D34" s="4"/>
      <c r="E34" s="175"/>
      <c r="F34" s="176"/>
      <c r="G34" s="176"/>
      <c r="H34" s="176"/>
      <c r="I34" s="176"/>
      <c r="J34" s="176"/>
      <c r="K34" s="176"/>
      <c r="L34" s="176"/>
      <c r="M34" s="176"/>
      <c r="N34" s="176"/>
      <c r="O34" s="175"/>
      <c r="P34" s="175"/>
      <c r="Q34" s="187"/>
      <c r="R34" s="188"/>
      <c r="S34" s="189" t="str">
        <f>IF(VLOOKUP($B34,'Mapping table'!$A:$L,10,0)=0,"",VLOOKUP($B34,'Mapping table'!$A:$L,10,0))</f>
        <v>VBA</v>
      </c>
      <c r="T34" s="190" t="str">
        <f>IF(VLOOKUP($B34,'Mapping table'!$A:$L,8,0)=0,"",VLOOKUP($B34,'Mapping table'!$A:$L,8,0))</f>
        <v>XL</v>
      </c>
      <c r="U34" s="189" t="str">
        <f>IF(VLOOKUP($B34,'Mapping table'!$A:$L,9,0)=0,"",VLOOKUP($B34,'Mapping table'!$A:$L,9,0))</f>
        <v>PU</v>
      </c>
      <c r="V34" s="189" t="str">
        <f>IF(VLOOKUP($B34,'Mapping table'!$A:$L,12,0)=0,"",VLOOKUP($B34,'Mapping table'!$A:$L,12,0))</f>
        <v>Edges</v>
      </c>
      <c r="W34" s="4"/>
      <c r="X34" s="181">
        <f t="shared" si="12"/>
        <v>0</v>
      </c>
      <c r="Y34" s="4"/>
      <c r="Z34" s="181">
        <f>X34*VLOOKUP(B34,'Mapping table'!$A:$L,11,0)</f>
        <v>0</v>
      </c>
      <c r="AA34" s="4"/>
      <c r="AB34" s="182">
        <f>X34*VLOOKUP(B34,'Mapping table'!A:T,4,0)</f>
        <v>0</v>
      </c>
      <c r="AC34" s="4"/>
      <c r="AD34" s="183">
        <f>X34*VLOOKUP(B34,'Mapping table'!$A:$L,7,0)</f>
        <v>0</v>
      </c>
      <c r="AE34" s="184"/>
      <c r="AF34" s="185">
        <f>X34*VLOOKUP(B34,'Mapping table'!$A:$L,6,0)</f>
        <v>0</v>
      </c>
      <c r="AG34" s="4"/>
      <c r="AH34" s="181">
        <f>VLOOKUP(B34,'Mapping table'!$A:$L,11,0)</f>
        <v>2</v>
      </c>
      <c r="AI34" s="4"/>
      <c r="AJ34" s="4"/>
      <c r="AK34" s="4"/>
      <c r="AL34" s="4"/>
      <c r="AM34" s="4"/>
    </row>
    <row r="35" ht="11.25" customHeight="1" outlineLevel="1">
      <c r="A35" s="161" t="str">
        <f>VLOOKUP(B35,'Mapping table'!A:C,3,0)</f>
        <v>Shauna's</v>
      </c>
      <c r="B35" s="186" t="s">
        <v>182</v>
      </c>
      <c r="C35" s="14" t="str">
        <f>VLOOKUP(B35,'Mapping table'!A:B,2,0)</f>
        <v>Shauna's Rails XL 2</v>
      </c>
      <c r="D35" s="4"/>
      <c r="E35" s="175"/>
      <c r="F35" s="176"/>
      <c r="G35" s="176"/>
      <c r="H35" s="176"/>
      <c r="I35" s="176"/>
      <c r="J35" s="176"/>
      <c r="K35" s="175"/>
      <c r="L35" s="176"/>
      <c r="M35" s="176"/>
      <c r="N35" s="176"/>
      <c r="O35" s="175"/>
      <c r="P35" s="175"/>
      <c r="Q35" s="187"/>
      <c r="R35" s="188"/>
      <c r="S35" s="189" t="str">
        <f>IF(VLOOKUP($B35,'Mapping table'!$A:$L,10,0)=0,"",VLOOKUP($B35,'Mapping table'!$A:$L,10,0))</f>
        <v>VBA</v>
      </c>
      <c r="T35" s="190" t="str">
        <f>IF(VLOOKUP($B35,'Mapping table'!$A:$L,8,0)=0,"",VLOOKUP($B35,'Mapping table'!$A:$L,8,0))</f>
        <v>XL</v>
      </c>
      <c r="U35" s="189" t="str">
        <f>IF(VLOOKUP($B35,'Mapping table'!$A:$L,9,0)=0,"",VLOOKUP($B35,'Mapping table'!$A:$L,9,0))</f>
        <v>PU</v>
      </c>
      <c r="V35" s="189" t="str">
        <f>IF(VLOOKUP($B35,'Mapping table'!$A:$L,12,0)=0,"",VLOOKUP($B35,'Mapping table'!$A:$L,12,0))</f>
        <v>Edges</v>
      </c>
      <c r="W35" s="4"/>
      <c r="X35" s="181">
        <f t="shared" si="12"/>
        <v>0</v>
      </c>
      <c r="Y35" s="4"/>
      <c r="Z35" s="181">
        <f>X35*VLOOKUP(B35,'Mapping table'!$A:$L,11,0)</f>
        <v>0</v>
      </c>
      <c r="AA35" s="4"/>
      <c r="AB35" s="182">
        <f>X35*VLOOKUP(B35,'Mapping table'!A:T,4,0)</f>
        <v>0</v>
      </c>
      <c r="AC35" s="4"/>
      <c r="AD35" s="183">
        <f>X35*VLOOKUP(B35,'Mapping table'!$A:$L,7,0)</f>
        <v>0</v>
      </c>
      <c r="AE35" s="184"/>
      <c r="AF35" s="185">
        <f>X35*VLOOKUP(B35,'Mapping table'!$A:$L,6,0)</f>
        <v>0</v>
      </c>
      <c r="AG35" s="4"/>
      <c r="AH35" s="181">
        <f>VLOOKUP(B35,'Mapping table'!$A:$L,11,0)</f>
        <v>2</v>
      </c>
      <c r="AI35" s="4"/>
      <c r="AJ35" s="4"/>
      <c r="AK35" s="4"/>
      <c r="AL35" s="4"/>
      <c r="AM35" s="4"/>
    </row>
    <row r="36" ht="11.25" customHeight="1" outlineLevel="1">
      <c r="A36" s="161" t="str">
        <f>VLOOKUP(B36,'Mapping table'!A:C,3,0)</f>
        <v>Shauna's</v>
      </c>
      <c r="B36" s="186" t="s">
        <v>183</v>
      </c>
      <c r="C36" s="14" t="str">
        <f>VLOOKUP(B36,'Mapping table'!A:B,2,0)</f>
        <v>Shauna's Rails XXL</v>
      </c>
      <c r="D36" s="4"/>
      <c r="E36" s="175"/>
      <c r="F36" s="176"/>
      <c r="G36" s="176"/>
      <c r="H36" s="176"/>
      <c r="I36" s="176"/>
      <c r="J36" s="176"/>
      <c r="K36" s="176"/>
      <c r="L36" s="176"/>
      <c r="M36" s="176"/>
      <c r="N36" s="176"/>
      <c r="O36" s="175"/>
      <c r="P36" s="175"/>
      <c r="Q36" s="187"/>
      <c r="R36" s="188"/>
      <c r="S36" s="189" t="str">
        <f>IF(VLOOKUP($B36,'Mapping table'!$A:$L,10,0)=0,"",VLOOKUP($B36,'Mapping table'!$A:$L,10,0))</f>
        <v>DF</v>
      </c>
      <c r="T36" s="190" t="str">
        <f>IF(VLOOKUP($B36,'Mapping table'!$A:$L,8,0)=0,"",VLOOKUP($B36,'Mapping table'!$A:$L,8,0))</f>
        <v>XXL</v>
      </c>
      <c r="U36" s="189" t="str">
        <f>IF(VLOOKUP($B36,'Mapping table'!$A:$L,9,0)=0,"",VLOOKUP($B36,'Mapping table'!$A:$L,9,0))</f>
        <v>PU</v>
      </c>
      <c r="V36" s="189" t="str">
        <f>IF(VLOOKUP($B36,'Mapping table'!$A:$L,12,0)=0,"",VLOOKUP($B36,'Mapping table'!$A:$L,12,0))</f>
        <v>Slopers</v>
      </c>
      <c r="W36" s="4"/>
      <c r="X36" s="181">
        <f t="shared" si="12"/>
        <v>0</v>
      </c>
      <c r="Y36" s="4"/>
      <c r="Z36" s="181">
        <f>X36*VLOOKUP(B36,'Mapping table'!$A:$L,11,0)</f>
        <v>0</v>
      </c>
      <c r="AA36" s="4"/>
      <c r="AB36" s="182">
        <f>X36*VLOOKUP(B36,'Mapping table'!A:T,4,0)</f>
        <v>0</v>
      </c>
      <c r="AC36" s="4"/>
      <c r="AD36" s="183">
        <f>X36*VLOOKUP(B36,'Mapping table'!$A:$L,7,0)</f>
        <v>0</v>
      </c>
      <c r="AE36" s="184"/>
      <c r="AF36" s="185">
        <f>X36*VLOOKUP(B36,'Mapping table'!$A:$L,6,0)</f>
        <v>0</v>
      </c>
      <c r="AG36" s="4"/>
      <c r="AH36" s="181">
        <f>VLOOKUP(B36,'Mapping table'!$A:$L,11,0)</f>
        <v>3</v>
      </c>
      <c r="AI36" s="4"/>
      <c r="AJ36" s="4"/>
      <c r="AK36" s="4"/>
      <c r="AL36" s="4"/>
      <c r="AM36" s="4"/>
    </row>
    <row r="37" ht="11.25" customHeight="1" outlineLevel="1">
      <c r="A37" s="161" t="str">
        <f>VLOOKUP(B37,'Mapping table'!A:C,3,0)</f>
        <v>Shauna's</v>
      </c>
      <c r="B37" s="186" t="s">
        <v>184</v>
      </c>
      <c r="C37" s="14" t="str">
        <f>VLOOKUP(B37,'Mapping table'!A:B,2,0)</f>
        <v>Shauna's Rails XXL 2</v>
      </c>
      <c r="D37" s="4"/>
      <c r="E37" s="175"/>
      <c r="F37" s="176"/>
      <c r="G37" s="176"/>
      <c r="H37" s="176"/>
      <c r="I37" s="176"/>
      <c r="J37" s="176"/>
      <c r="K37" s="176"/>
      <c r="L37" s="176"/>
      <c r="M37" s="176"/>
      <c r="N37" s="176"/>
      <c r="O37" s="175"/>
      <c r="P37" s="175"/>
      <c r="Q37" s="187"/>
      <c r="R37" s="188"/>
      <c r="S37" s="189" t="str">
        <f>IF(VLOOKUP($B37,'Mapping table'!$A:$L,10,0)=0,"",VLOOKUP($B37,'Mapping table'!$A:$L,10,0))</f>
        <v>DF</v>
      </c>
      <c r="T37" s="190" t="str">
        <f>IF(VLOOKUP($B37,'Mapping table'!$A:$L,8,0)=0,"",VLOOKUP($B37,'Mapping table'!$A:$L,8,0))</f>
        <v>XXL</v>
      </c>
      <c r="U37" s="189" t="str">
        <f>IF(VLOOKUP($B37,'Mapping table'!$A:$L,9,0)=0,"",VLOOKUP($B37,'Mapping table'!$A:$L,9,0))</f>
        <v>PU</v>
      </c>
      <c r="V37" s="189" t="str">
        <f>IF(VLOOKUP($B37,'Mapping table'!$A:$L,12,0)=0,"",VLOOKUP($B37,'Mapping table'!$A:$L,12,0))</f>
        <v>Edges</v>
      </c>
      <c r="W37" s="4"/>
      <c r="X37" s="181">
        <f t="shared" si="12"/>
        <v>0</v>
      </c>
      <c r="Y37" s="4"/>
      <c r="Z37" s="181">
        <f>X37*VLOOKUP(B37,'Mapping table'!$A:$L,11,0)</f>
        <v>0</v>
      </c>
      <c r="AA37" s="4"/>
      <c r="AB37" s="182">
        <f>X37*VLOOKUP(B37,'Mapping table'!A:T,4,0)</f>
        <v>0</v>
      </c>
      <c r="AC37" s="4"/>
      <c r="AD37" s="183">
        <f>X37*VLOOKUP(B37,'Mapping table'!$A:$L,7,0)</f>
        <v>0</v>
      </c>
      <c r="AE37" s="184"/>
      <c r="AF37" s="185">
        <f>X37*VLOOKUP(B37,'Mapping table'!$A:$L,6,0)</f>
        <v>0</v>
      </c>
      <c r="AG37" s="4"/>
      <c r="AH37" s="181">
        <f>VLOOKUP(B37,'Mapping table'!$A:$L,11,0)</f>
        <v>2</v>
      </c>
      <c r="AI37" s="4"/>
      <c r="AJ37" s="4"/>
      <c r="AK37" s="4"/>
      <c r="AL37" s="4"/>
      <c r="AM37" s="4"/>
    </row>
    <row r="38" ht="11.25" customHeight="1" outlineLevel="1">
      <c r="A38" s="161" t="str">
        <f>VLOOKUP(B38,'Mapping table'!A:C,3,0)</f>
        <v>Shauna's</v>
      </c>
      <c r="B38" s="186" t="s">
        <v>185</v>
      </c>
      <c r="C38" s="14" t="str">
        <f>VLOOKUP(B38,'Mapping table'!A:B,2,0)</f>
        <v>Shauna's Rails XXL 3 </v>
      </c>
      <c r="D38" s="4"/>
      <c r="E38" s="175"/>
      <c r="F38" s="176"/>
      <c r="G38" s="176"/>
      <c r="H38" s="176"/>
      <c r="I38" s="176"/>
      <c r="J38" s="176"/>
      <c r="K38" s="176"/>
      <c r="L38" s="176"/>
      <c r="M38" s="176"/>
      <c r="N38" s="176"/>
      <c r="O38" s="175"/>
      <c r="P38" s="175"/>
      <c r="Q38" s="187"/>
      <c r="R38" s="188"/>
      <c r="S38" s="189" t="str">
        <f>IF(VLOOKUP($B38,'Mapping table'!$A:$L,10,0)=0,"",VLOOKUP($B38,'Mapping table'!$A:$L,10,0))</f>
        <v>DF</v>
      </c>
      <c r="T38" s="190" t="str">
        <f>IF(VLOOKUP($B38,'Mapping table'!$A:$L,8,0)=0,"",VLOOKUP($B38,'Mapping table'!$A:$L,8,0))</f>
        <v>XXL</v>
      </c>
      <c r="U38" s="189" t="str">
        <f>IF(VLOOKUP($B38,'Mapping table'!$A:$L,9,0)=0,"",VLOOKUP($B38,'Mapping table'!$A:$L,9,0))</f>
        <v>PU</v>
      </c>
      <c r="V38" s="189" t="str">
        <f>IF(VLOOKUP($B38,'Mapping table'!$A:$L,12,0)=0,"",VLOOKUP($B38,'Mapping table'!$A:$L,12,0))</f>
        <v>Pinches</v>
      </c>
      <c r="W38" s="4"/>
      <c r="X38" s="181">
        <f t="shared" si="12"/>
        <v>0</v>
      </c>
      <c r="Y38" s="4"/>
      <c r="Z38" s="181">
        <f>X38*VLOOKUP(B38,'Mapping table'!$A:$L,11,0)</f>
        <v>0</v>
      </c>
      <c r="AA38" s="4"/>
      <c r="AB38" s="182">
        <f>X38*VLOOKUP(B38,'Mapping table'!A:T,4,0)</f>
        <v>0</v>
      </c>
      <c r="AC38" s="4"/>
      <c r="AD38" s="183">
        <f>X38*VLOOKUP(B38,'Mapping table'!$A:$L,7,0)</f>
        <v>0</v>
      </c>
      <c r="AE38" s="184"/>
      <c r="AF38" s="185">
        <f>X38*VLOOKUP(B38,'Mapping table'!$A:$L,6,0)</f>
        <v>0</v>
      </c>
      <c r="AG38" s="4"/>
      <c r="AH38" s="181">
        <f>VLOOKUP(B38,'Mapping table'!$A:$L,11,0)</f>
        <v>3</v>
      </c>
      <c r="AI38" s="4"/>
      <c r="AJ38" s="4"/>
      <c r="AK38" s="4"/>
      <c r="AL38" s="4"/>
      <c r="AM38" s="4"/>
    </row>
    <row r="39" ht="11.25" customHeight="1" outlineLevel="1">
      <c r="A39" s="161" t="str">
        <f>VLOOKUP(B39,'Mapping table'!A:C,3,0)</f>
        <v>Shauna's</v>
      </c>
      <c r="B39" s="186" t="s">
        <v>186</v>
      </c>
      <c r="C39" s="14" t="str">
        <f>VLOOKUP(B39,'Mapping table'!A:B,2,0)</f>
        <v>Shauna's Slopers L</v>
      </c>
      <c r="D39" s="4"/>
      <c r="E39" s="175"/>
      <c r="F39" s="176"/>
      <c r="G39" s="176"/>
      <c r="H39" s="176"/>
      <c r="I39" s="176"/>
      <c r="J39" s="176"/>
      <c r="K39" s="176"/>
      <c r="L39" s="176"/>
      <c r="M39" s="176"/>
      <c r="N39" s="176"/>
      <c r="O39" s="175"/>
      <c r="P39" s="175"/>
      <c r="Q39" s="187"/>
      <c r="R39" s="188"/>
      <c r="S39" s="189" t="str">
        <f>IF(VLOOKUP($B39,'Mapping table'!$A:$L,10,0)=0,"",VLOOKUP($B39,'Mapping table'!$A:$L,10,0))</f>
        <v>VBA</v>
      </c>
      <c r="T39" s="190" t="str">
        <f>IF(VLOOKUP($B39,'Mapping table'!$A:$L,8,0)=0,"",VLOOKUP($B39,'Mapping table'!$A:$L,8,0))</f>
        <v>L</v>
      </c>
      <c r="U39" s="189" t="str">
        <f>IF(VLOOKUP($B39,'Mapping table'!$A:$L,9,0)=0,"",VLOOKUP($B39,'Mapping table'!$A:$L,9,0))</f>
        <v>PU</v>
      </c>
      <c r="V39" s="189" t="str">
        <f>IF(VLOOKUP($B39,'Mapping table'!$A:$L,12,0)=0,"",VLOOKUP($B39,'Mapping table'!$A:$L,12,0))</f>
        <v>Slopers</v>
      </c>
      <c r="W39" s="4"/>
      <c r="X39" s="181">
        <f t="shared" si="12"/>
        <v>0</v>
      </c>
      <c r="Y39" s="4"/>
      <c r="Z39" s="181">
        <f>X39*VLOOKUP(B39,'Mapping table'!$A:$L,11,0)</f>
        <v>0</v>
      </c>
      <c r="AA39" s="4"/>
      <c r="AB39" s="182">
        <f>X39*VLOOKUP(B39,'Mapping table'!A:T,4,0)</f>
        <v>0</v>
      </c>
      <c r="AC39" s="4"/>
      <c r="AD39" s="183">
        <f>X39*VLOOKUP(B39,'Mapping table'!$A:$L,7,0)</f>
        <v>0</v>
      </c>
      <c r="AE39" s="184"/>
      <c r="AF39" s="185">
        <f>X39*VLOOKUP(B39,'Mapping table'!$A:$L,6,0)</f>
        <v>0</v>
      </c>
      <c r="AG39" s="4"/>
      <c r="AH39" s="181">
        <f>VLOOKUP(B39,'Mapping table'!$A:$L,11,0)</f>
        <v>4</v>
      </c>
      <c r="AI39" s="4"/>
      <c r="AJ39" s="4"/>
      <c r="AK39" s="4"/>
      <c r="AL39" s="4"/>
      <c r="AM39" s="4"/>
    </row>
    <row r="40" ht="11.25" customHeight="1" outlineLevel="1">
      <c r="A40" s="161" t="str">
        <f>VLOOKUP(B40,'Mapping table'!A:C,3,0)</f>
        <v>Shauna's</v>
      </c>
      <c r="B40" s="186" t="s">
        <v>187</v>
      </c>
      <c r="C40" s="14" t="str">
        <f>VLOOKUP(B40,'Mapping table'!A:B,2,0)</f>
        <v>Shauna's Slopers XL</v>
      </c>
      <c r="D40" s="4"/>
      <c r="E40" s="175"/>
      <c r="F40" s="176"/>
      <c r="G40" s="176"/>
      <c r="H40" s="176"/>
      <c r="I40" s="176"/>
      <c r="J40" s="176"/>
      <c r="K40" s="176"/>
      <c r="L40" s="176"/>
      <c r="M40" s="176"/>
      <c r="N40" s="176"/>
      <c r="O40" s="175"/>
      <c r="P40" s="175"/>
      <c r="Q40" s="187"/>
      <c r="R40" s="188"/>
      <c r="S40" s="189" t="str">
        <f>IF(VLOOKUP($B40,'Mapping table'!$A:$L,10,0)=0,"",VLOOKUP($B40,'Mapping table'!$A:$L,10,0))</f>
        <v>VBA</v>
      </c>
      <c r="T40" s="190" t="str">
        <f>IF(VLOOKUP($B40,'Mapping table'!$A:$L,8,0)=0,"",VLOOKUP($B40,'Mapping table'!$A:$L,8,0))</f>
        <v>XL</v>
      </c>
      <c r="U40" s="189" t="str">
        <f>IF(VLOOKUP($B40,'Mapping table'!$A:$L,9,0)=0,"",VLOOKUP($B40,'Mapping table'!$A:$L,9,0))</f>
        <v>PU</v>
      </c>
      <c r="V40" s="189" t="str">
        <f>IF(VLOOKUP($B40,'Mapping table'!$A:$L,12,0)=0,"",VLOOKUP($B40,'Mapping table'!$A:$L,12,0))</f>
        <v>Slopers</v>
      </c>
      <c r="W40" s="4"/>
      <c r="X40" s="181">
        <f t="shared" si="12"/>
        <v>0</v>
      </c>
      <c r="Y40" s="4"/>
      <c r="Z40" s="181">
        <f>X40*VLOOKUP(B40,'Mapping table'!$A:$L,11,0)</f>
        <v>0</v>
      </c>
      <c r="AA40" s="4"/>
      <c r="AB40" s="182">
        <f>X40*VLOOKUP(B40,'Mapping table'!A:T,4,0)</f>
        <v>0</v>
      </c>
      <c r="AC40" s="4"/>
      <c r="AD40" s="183">
        <f>X40*VLOOKUP(B40,'Mapping table'!$A:$L,7,0)</f>
        <v>0</v>
      </c>
      <c r="AE40" s="184"/>
      <c r="AF40" s="185">
        <f>X40*VLOOKUP(B40,'Mapping table'!$A:$L,6,0)</f>
        <v>0</v>
      </c>
      <c r="AG40" s="4"/>
      <c r="AH40" s="181">
        <f>VLOOKUP(B40,'Mapping table'!$A:$L,11,0)</f>
        <v>2</v>
      </c>
      <c r="AI40" s="4"/>
      <c r="AJ40" s="4"/>
      <c r="AK40" s="4"/>
      <c r="AL40" s="4"/>
      <c r="AM40" s="4"/>
    </row>
    <row r="41" ht="11.25" customHeight="1" outlineLevel="1">
      <c r="A41" s="161" t="str">
        <f>VLOOKUP(B41,'Mapping table'!A:C,3,0)</f>
        <v>Shauna's</v>
      </c>
      <c r="B41" s="186" t="s">
        <v>188</v>
      </c>
      <c r="C41" s="14" t="str">
        <f>VLOOKUP(B41,'Mapping table'!A:B,2,0)</f>
        <v>Shauna's Slopers XL 2</v>
      </c>
      <c r="D41" s="4"/>
      <c r="E41" s="175"/>
      <c r="F41" s="176"/>
      <c r="G41" s="176"/>
      <c r="H41" s="176"/>
      <c r="I41" s="176"/>
      <c r="J41" s="176"/>
      <c r="K41" s="176"/>
      <c r="L41" s="176"/>
      <c r="M41" s="176"/>
      <c r="N41" s="176"/>
      <c r="O41" s="175"/>
      <c r="P41" s="175"/>
      <c r="Q41" s="187"/>
      <c r="R41" s="188"/>
      <c r="S41" s="189" t="str">
        <f>IF(VLOOKUP($B41,'Mapping table'!$A:$L,10,0)=0,"",VLOOKUP($B41,'Mapping table'!$A:$L,10,0))</f>
        <v>DF</v>
      </c>
      <c r="T41" s="190" t="str">
        <f>IF(VLOOKUP($B41,'Mapping table'!$A:$L,8,0)=0,"",VLOOKUP($B41,'Mapping table'!$A:$L,8,0))</f>
        <v>XL</v>
      </c>
      <c r="U41" s="189" t="str">
        <f>IF(VLOOKUP($B41,'Mapping table'!$A:$L,9,0)=0,"",VLOOKUP($B41,'Mapping table'!$A:$L,9,0))</f>
        <v>PU</v>
      </c>
      <c r="V41" s="189" t="str">
        <f>IF(VLOOKUP($B41,'Mapping table'!$A:$L,12,0)=0,"",VLOOKUP($B41,'Mapping table'!$A:$L,12,0))</f>
        <v>Slopers</v>
      </c>
      <c r="W41" s="4"/>
      <c r="X41" s="181">
        <f t="shared" si="12"/>
        <v>0</v>
      </c>
      <c r="Y41" s="4"/>
      <c r="Z41" s="181">
        <f>X41*VLOOKUP(B41,'Mapping table'!$A:$L,11,0)</f>
        <v>0</v>
      </c>
      <c r="AA41" s="4"/>
      <c r="AB41" s="182">
        <f>X41*VLOOKUP(B41,'Mapping table'!A:T,4,0)</f>
        <v>0</v>
      </c>
      <c r="AC41" s="4"/>
      <c r="AD41" s="183">
        <f>X41*VLOOKUP(B41,'Mapping table'!$A:$L,7,0)</f>
        <v>0</v>
      </c>
      <c r="AE41" s="184"/>
      <c r="AF41" s="185">
        <f>X41*VLOOKUP(B41,'Mapping table'!$A:$L,6,0)</f>
        <v>0</v>
      </c>
      <c r="AG41" s="4"/>
      <c r="AH41" s="181">
        <f>VLOOKUP(B41,'Mapping table'!$A:$L,11,0)</f>
        <v>5</v>
      </c>
      <c r="AI41" s="4"/>
      <c r="AJ41" s="4"/>
      <c r="AK41" s="4"/>
      <c r="AL41" s="4"/>
      <c r="AM41" s="4"/>
    </row>
    <row r="42" ht="11.25" customHeight="1" outlineLevel="1">
      <c r="A42" s="161" t="str">
        <f>VLOOKUP(B42,'Mapping table'!A:C,3,0)</f>
        <v>Shauna's</v>
      </c>
      <c r="B42" s="186" t="s">
        <v>189</v>
      </c>
      <c r="C42" s="14" t="str">
        <f>VLOOKUP(B42,'Mapping table'!A:B,2,0)</f>
        <v>Shauna's Slopers XL 3</v>
      </c>
      <c r="D42" s="4"/>
      <c r="E42" s="175"/>
      <c r="F42" s="176"/>
      <c r="G42" s="176"/>
      <c r="H42" s="176"/>
      <c r="I42" s="176"/>
      <c r="J42" s="176"/>
      <c r="K42" s="176"/>
      <c r="L42" s="176"/>
      <c r="M42" s="176"/>
      <c r="N42" s="176"/>
      <c r="O42" s="175"/>
      <c r="P42" s="175"/>
      <c r="Q42" s="187"/>
      <c r="R42" s="188"/>
      <c r="S42" s="189" t="str">
        <f>IF(VLOOKUP($B42,'Mapping table'!$A:$L,10,0)=0,"",VLOOKUP($B42,'Mapping table'!$A:$L,10,0))</f>
        <v>VBA</v>
      </c>
      <c r="T42" s="190" t="str">
        <f>IF(VLOOKUP($B42,'Mapping table'!$A:$L,8,0)=0,"",VLOOKUP($B42,'Mapping table'!$A:$L,8,0))</f>
        <v>XL</v>
      </c>
      <c r="U42" s="189" t="str">
        <f>IF(VLOOKUP($B42,'Mapping table'!$A:$L,9,0)=0,"",VLOOKUP($B42,'Mapping table'!$A:$L,9,0))</f>
        <v>PU</v>
      </c>
      <c r="V42" s="189" t="str">
        <f>IF(VLOOKUP($B42,'Mapping table'!$A:$L,12,0)=0,"",VLOOKUP($B42,'Mapping table'!$A:$L,12,0))</f>
        <v>Slopers</v>
      </c>
      <c r="W42" s="4"/>
      <c r="X42" s="181">
        <f t="shared" si="12"/>
        <v>0</v>
      </c>
      <c r="Y42" s="4"/>
      <c r="Z42" s="181">
        <f>X42*VLOOKUP(B42,'Mapping table'!$A:$L,11,0)</f>
        <v>0</v>
      </c>
      <c r="AA42" s="4"/>
      <c r="AB42" s="182">
        <f>X42*VLOOKUP(B42,'Mapping table'!A:T,4,0)</f>
        <v>0</v>
      </c>
      <c r="AC42" s="4"/>
      <c r="AD42" s="183">
        <f>X42*VLOOKUP(B42,'Mapping table'!$A:$L,7,0)</f>
        <v>0</v>
      </c>
      <c r="AE42" s="184"/>
      <c r="AF42" s="185">
        <f>X42*VLOOKUP(B42,'Mapping table'!$A:$L,6,0)</f>
        <v>0</v>
      </c>
      <c r="AG42" s="4"/>
      <c r="AH42" s="181">
        <f>VLOOKUP(B42,'Mapping table'!$A:$L,11,0)</f>
        <v>3</v>
      </c>
      <c r="AI42" s="4"/>
      <c r="AJ42" s="4"/>
      <c r="AK42" s="4"/>
      <c r="AL42" s="4"/>
      <c r="AM42" s="4"/>
    </row>
    <row r="43" ht="11.25" customHeight="1" outlineLevel="1">
      <c r="A43" s="161" t="str">
        <f>VLOOKUP(B43,'Mapping table'!A:C,3,0)</f>
        <v>Shauna's</v>
      </c>
      <c r="B43" s="186" t="s">
        <v>190</v>
      </c>
      <c r="C43" s="14" t="str">
        <f>VLOOKUP(B43,'Mapping table'!A:B,2,0)</f>
        <v>Shauna's Sloper XXL</v>
      </c>
      <c r="D43" s="4"/>
      <c r="E43" s="175"/>
      <c r="F43" s="176"/>
      <c r="G43" s="176"/>
      <c r="H43" s="176"/>
      <c r="I43" s="176"/>
      <c r="J43" s="176"/>
      <c r="K43" s="176"/>
      <c r="L43" s="176"/>
      <c r="M43" s="176"/>
      <c r="N43" s="176"/>
      <c r="O43" s="175"/>
      <c r="P43" s="175"/>
      <c r="Q43" s="187"/>
      <c r="R43" s="188"/>
      <c r="S43" s="189" t="str">
        <f>IF(VLOOKUP($B43,'Mapping table'!$A:$L,10,0)=0,"",VLOOKUP($B43,'Mapping table'!$A:$L,10,0))</f>
        <v>DF</v>
      </c>
      <c r="T43" s="190" t="str">
        <f>IF(VLOOKUP($B43,'Mapping table'!$A:$L,8,0)=0,"",VLOOKUP($B43,'Mapping table'!$A:$L,8,0))</f>
        <v>XXL</v>
      </c>
      <c r="U43" s="189" t="str">
        <f>IF(VLOOKUP($B43,'Mapping table'!$A:$L,9,0)=0,"",VLOOKUP($B43,'Mapping table'!$A:$L,9,0))</f>
        <v>PU</v>
      </c>
      <c r="V43" s="189" t="str">
        <f>IF(VLOOKUP($B43,'Mapping table'!$A:$L,12,0)=0,"",VLOOKUP($B43,'Mapping table'!$A:$L,12,0))</f>
        <v>Slopers</v>
      </c>
      <c r="W43" s="4"/>
      <c r="X43" s="181">
        <f t="shared" si="12"/>
        <v>0</v>
      </c>
      <c r="Y43" s="4"/>
      <c r="Z43" s="181">
        <f>X43*VLOOKUP(B43,'Mapping table'!$A:$L,11,0)</f>
        <v>0</v>
      </c>
      <c r="AA43" s="4"/>
      <c r="AB43" s="182">
        <f>X43*VLOOKUP(B43,'Mapping table'!A:T,4,0)</f>
        <v>0</v>
      </c>
      <c r="AC43" s="4"/>
      <c r="AD43" s="183">
        <f>X43*VLOOKUP(B43,'Mapping table'!$A:$L,7,0)</f>
        <v>0</v>
      </c>
      <c r="AE43" s="184"/>
      <c r="AF43" s="185">
        <f>X43*VLOOKUP(B43,'Mapping table'!$A:$L,6,0)</f>
        <v>0</v>
      </c>
      <c r="AG43" s="4"/>
      <c r="AH43" s="181">
        <f>VLOOKUP(B43,'Mapping table'!$A:$L,11,0)</f>
        <v>1</v>
      </c>
      <c r="AI43" s="4"/>
      <c r="AJ43" s="4"/>
      <c r="AK43" s="4"/>
      <c r="AL43" s="4"/>
      <c r="AM43" s="4"/>
    </row>
    <row r="44" ht="11.25" customHeight="1" outlineLevel="1">
      <c r="A44" s="161" t="str">
        <f>VLOOKUP(B44,'Mapping table'!A:C,3,0)</f>
        <v>Shauna's</v>
      </c>
      <c r="B44" s="186" t="s">
        <v>191</v>
      </c>
      <c r="C44" s="14" t="str">
        <f>VLOOKUP(B44,'Mapping table'!A:B,2,0)</f>
        <v>Shauna's Giga Sloper 1</v>
      </c>
      <c r="D44" s="4"/>
      <c r="E44" s="175"/>
      <c r="F44" s="176"/>
      <c r="G44" s="176"/>
      <c r="H44" s="176"/>
      <c r="I44" s="176"/>
      <c r="J44" s="176"/>
      <c r="K44" s="176"/>
      <c r="L44" s="176"/>
      <c r="M44" s="176"/>
      <c r="N44" s="176"/>
      <c r="O44" s="175"/>
      <c r="P44" s="175"/>
      <c r="Q44" s="187"/>
      <c r="R44" s="188"/>
      <c r="S44" s="189" t="str">
        <f>IF(VLOOKUP($B44,'Mapping table'!$A:$L,10,0)=0,"",VLOOKUP($B44,'Mapping table'!$A:$L,10,0))</f>
        <v>VBA</v>
      </c>
      <c r="T44" s="190" t="str">
        <f>IF(VLOOKUP($B44,'Mapping table'!$A:$L,8,0)=0,"",VLOOKUP($B44,'Mapping table'!$A:$L,8,0))</f>
        <v>XXL</v>
      </c>
      <c r="U44" s="189" t="str">
        <f>IF(VLOOKUP($B44,'Mapping table'!$A:$L,9,0)=0,"",VLOOKUP($B44,'Mapping table'!$A:$L,9,0))</f>
        <v>PU</v>
      </c>
      <c r="V44" s="189" t="str">
        <f>IF(VLOOKUP($B44,'Mapping table'!$A:$L,12,0)=0,"",VLOOKUP($B44,'Mapping table'!$A:$L,12,0))</f>
        <v>Slopers</v>
      </c>
      <c r="W44" s="4"/>
      <c r="X44" s="181">
        <f t="shared" si="12"/>
        <v>0</v>
      </c>
      <c r="Y44" s="4"/>
      <c r="Z44" s="181">
        <f>X44*VLOOKUP(B44,'Mapping table'!$A:$L,11,0)</f>
        <v>0</v>
      </c>
      <c r="AA44" s="4"/>
      <c r="AB44" s="182">
        <f>X44*VLOOKUP(B44,'Mapping table'!A:T,4,0)</f>
        <v>0</v>
      </c>
      <c r="AC44" s="4"/>
      <c r="AD44" s="183">
        <f>X44*VLOOKUP(B44,'Mapping table'!$A:$L,7,0)</f>
        <v>0</v>
      </c>
      <c r="AE44" s="184"/>
      <c r="AF44" s="185">
        <f>X44*VLOOKUP(B44,'Mapping table'!$A:$L,6,0)</f>
        <v>0</v>
      </c>
      <c r="AG44" s="4"/>
      <c r="AH44" s="181">
        <f>VLOOKUP(B44,'Mapping table'!$A:$L,11,0)</f>
        <v>1</v>
      </c>
      <c r="AI44" s="4"/>
      <c r="AJ44" s="4"/>
      <c r="AK44" s="4"/>
      <c r="AL44" s="4"/>
      <c r="AM44" s="4"/>
    </row>
    <row r="45" ht="11.25" customHeight="1" outlineLevel="1">
      <c r="A45" s="161" t="str">
        <f>VLOOKUP(B45,'Mapping table'!A:C,3,0)</f>
        <v>Shauna's</v>
      </c>
      <c r="B45" s="186" t="s">
        <v>192</v>
      </c>
      <c r="C45" s="14" t="str">
        <f>VLOOKUP(B45,'Mapping table'!A:B,2,0)</f>
        <v>Shauna's Giga Sloper  2</v>
      </c>
      <c r="D45" s="4"/>
      <c r="E45" s="175"/>
      <c r="F45" s="175"/>
      <c r="G45" s="176"/>
      <c r="H45" s="176"/>
      <c r="I45" s="176"/>
      <c r="J45" s="176"/>
      <c r="K45" s="176"/>
      <c r="L45" s="176"/>
      <c r="M45" s="176"/>
      <c r="N45" s="176"/>
      <c r="O45" s="175"/>
      <c r="P45" s="175"/>
      <c r="Q45" s="187"/>
      <c r="R45" s="188"/>
      <c r="S45" s="189" t="str">
        <f>IF(VLOOKUP($B45,'Mapping table'!$A:$L,10,0)=0,"",VLOOKUP($B45,'Mapping table'!$A:$L,10,0))</f>
        <v>DF</v>
      </c>
      <c r="T45" s="190" t="str">
        <f>IF(VLOOKUP($B45,'Mapping table'!$A:$L,8,0)=0,"",VLOOKUP($B45,'Mapping table'!$A:$L,8,0))</f>
        <v>XXL</v>
      </c>
      <c r="U45" s="189" t="str">
        <f>IF(VLOOKUP($B45,'Mapping table'!$A:$L,9,0)=0,"",VLOOKUP($B45,'Mapping table'!$A:$L,9,0))</f>
        <v>PU</v>
      </c>
      <c r="V45" s="189" t="str">
        <f>IF(VLOOKUP($B45,'Mapping table'!$A:$L,12,0)=0,"",VLOOKUP($B45,'Mapping table'!$A:$L,12,0))</f>
        <v>Slopers</v>
      </c>
      <c r="W45" s="4"/>
      <c r="X45" s="181">
        <f t="shared" si="12"/>
        <v>0</v>
      </c>
      <c r="Y45" s="4"/>
      <c r="Z45" s="181">
        <f>X45*VLOOKUP(B45,'Mapping table'!$A:$L,11,0)</f>
        <v>0</v>
      </c>
      <c r="AA45" s="4"/>
      <c r="AB45" s="182">
        <f>X45*VLOOKUP(B45,'Mapping table'!A:T,4,0)</f>
        <v>0</v>
      </c>
      <c r="AC45" s="4"/>
      <c r="AD45" s="183">
        <f>X45*VLOOKUP(B45,'Mapping table'!$A:$L,7,0)</f>
        <v>0</v>
      </c>
      <c r="AE45" s="184"/>
      <c r="AF45" s="185">
        <f>X45*VLOOKUP(B45,'Mapping table'!$A:$L,6,0)</f>
        <v>0</v>
      </c>
      <c r="AG45" s="4"/>
      <c r="AH45" s="181">
        <f>VLOOKUP(B45,'Mapping table'!$A:$L,11,0)</f>
        <v>1</v>
      </c>
      <c r="AI45" s="4"/>
      <c r="AJ45" s="4"/>
      <c r="AK45" s="4"/>
      <c r="AL45" s="4"/>
      <c r="AM45" s="4"/>
    </row>
    <row r="46" ht="11.25" customHeight="1" outlineLevel="1">
      <c r="A46" s="161" t="str">
        <f>VLOOKUP(B46,'Mapping table'!A:C,3,0)</f>
        <v>Shauna's</v>
      </c>
      <c r="B46" s="186" t="s">
        <v>193</v>
      </c>
      <c r="C46" s="14" t="str">
        <f>VLOOKUP(B46,'Mapping table'!A:B,2,0)</f>
        <v>Shauna's Triangles L </v>
      </c>
      <c r="D46" s="4"/>
      <c r="E46" s="175"/>
      <c r="F46" s="176"/>
      <c r="G46" s="176"/>
      <c r="H46" s="176"/>
      <c r="I46" s="176"/>
      <c r="J46" s="176"/>
      <c r="K46" s="176"/>
      <c r="L46" s="176"/>
      <c r="M46" s="176"/>
      <c r="N46" s="176"/>
      <c r="O46" s="175"/>
      <c r="P46" s="175"/>
      <c r="Q46" s="187"/>
      <c r="R46" s="188"/>
      <c r="S46" s="189" t="str">
        <f>IF(VLOOKUP($B46,'Mapping table'!$A:$L,10,0)=0,"",VLOOKUP($B46,'Mapping table'!$A:$L,10,0))</f>
        <v>VBA</v>
      </c>
      <c r="T46" s="190" t="str">
        <f>IF(VLOOKUP($B46,'Mapping table'!$A:$L,8,0)=0,"",VLOOKUP($B46,'Mapping table'!$A:$L,8,0))</f>
        <v>L</v>
      </c>
      <c r="U46" s="189" t="str">
        <f>IF(VLOOKUP($B46,'Mapping table'!$A:$L,9,0)=0,"",VLOOKUP($B46,'Mapping table'!$A:$L,9,0))</f>
        <v>PU</v>
      </c>
      <c r="V46" s="189" t="str">
        <f>IF(VLOOKUP($B46,'Mapping table'!$A:$L,12,0)=0,"",VLOOKUP($B46,'Mapping table'!$A:$L,12,0))</f>
        <v>Edges</v>
      </c>
      <c r="W46" s="4"/>
      <c r="X46" s="181">
        <f t="shared" si="12"/>
        <v>0</v>
      </c>
      <c r="Y46" s="4"/>
      <c r="Z46" s="181">
        <f>X46*VLOOKUP(B46,'Mapping table'!$A:$L,11,0)</f>
        <v>0</v>
      </c>
      <c r="AA46" s="4"/>
      <c r="AB46" s="182">
        <f>X46*VLOOKUP(B46,'Mapping table'!A:T,4,0)</f>
        <v>0</v>
      </c>
      <c r="AC46" s="4"/>
      <c r="AD46" s="183">
        <f>X46*VLOOKUP(B46,'Mapping table'!$A:$L,7,0)</f>
        <v>0</v>
      </c>
      <c r="AE46" s="184"/>
      <c r="AF46" s="185">
        <f>X46*VLOOKUP(B46,'Mapping table'!$A:$L,6,0)</f>
        <v>0</v>
      </c>
      <c r="AG46" s="4"/>
      <c r="AH46" s="181">
        <f>VLOOKUP(B46,'Mapping table'!$A:$L,11,0)</f>
        <v>3</v>
      </c>
      <c r="AI46" s="4"/>
      <c r="AJ46" s="4"/>
      <c r="AK46" s="4"/>
      <c r="AL46" s="4"/>
      <c r="AM46" s="4"/>
    </row>
    <row r="47" ht="11.25" customHeight="1" outlineLevel="1">
      <c r="A47" s="161" t="str">
        <f>VLOOKUP(B47,'Mapping table'!A:C,3,0)</f>
        <v>Shauna's</v>
      </c>
      <c r="B47" s="193" t="s">
        <v>194</v>
      </c>
      <c r="C47" s="194" t="str">
        <f>VLOOKUP(B47,'Mapping table'!A:B,2,0)</f>
        <v>Shauna's Triangles XL</v>
      </c>
      <c r="D47" s="4"/>
      <c r="E47" s="175"/>
      <c r="F47" s="176"/>
      <c r="G47" s="176"/>
      <c r="H47" s="176"/>
      <c r="I47" s="176"/>
      <c r="J47" s="176"/>
      <c r="K47" s="176"/>
      <c r="L47" s="176"/>
      <c r="M47" s="176"/>
      <c r="N47" s="176"/>
      <c r="O47" s="175"/>
      <c r="P47" s="175"/>
      <c r="Q47" s="195"/>
      <c r="R47" s="196"/>
      <c r="S47" s="197" t="str">
        <f>IF(VLOOKUP($B47,'Mapping table'!$A:$L,10,0)=0,"",VLOOKUP($B47,'Mapping table'!$A:$L,10,0))</f>
        <v>VBA</v>
      </c>
      <c r="T47" s="198" t="str">
        <f>IF(VLOOKUP($B47,'Mapping table'!$A:$L,8,0)=0,"",VLOOKUP($B47,'Mapping table'!$A:$L,8,0))</f>
        <v>XL</v>
      </c>
      <c r="U47" s="197" t="str">
        <f>IF(VLOOKUP($B47,'Mapping table'!$A:$L,9,0)=0,"",VLOOKUP($B47,'Mapping table'!$A:$L,9,0))</f>
        <v>PU</v>
      </c>
      <c r="V47" s="197" t="str">
        <f>IF(VLOOKUP($B47,'Mapping table'!$A:$L,12,0)=0,"",VLOOKUP($B47,'Mapping table'!$A:$L,12,0))</f>
        <v>Slopers</v>
      </c>
      <c r="W47" s="4"/>
      <c r="X47" s="181">
        <f t="shared" si="12"/>
        <v>0</v>
      </c>
      <c r="Y47" s="4"/>
      <c r="Z47" s="181">
        <f>X47*VLOOKUP(B47,'Mapping table'!$A:$L,11,0)</f>
        <v>0</v>
      </c>
      <c r="AA47" s="4"/>
      <c r="AB47" s="182">
        <f>X47*VLOOKUP(B47,'Mapping table'!A:T,4,0)</f>
        <v>0</v>
      </c>
      <c r="AC47" s="4"/>
      <c r="AD47" s="183">
        <f>X47*VLOOKUP(B47,'Mapping table'!$A:$L,7,0)</f>
        <v>0</v>
      </c>
      <c r="AE47" s="184"/>
      <c r="AF47" s="185">
        <f>X47*VLOOKUP(B47,'Mapping table'!$A:$L,6,0)</f>
        <v>0</v>
      </c>
      <c r="AG47" s="4"/>
      <c r="AH47" s="181">
        <f>VLOOKUP(B47,'Mapping table'!$A:$L,11,0)</f>
        <v>3</v>
      </c>
      <c r="AI47" s="4"/>
      <c r="AJ47" s="4"/>
      <c r="AK47" s="4"/>
      <c r="AL47" s="4"/>
      <c r="AM47" s="4"/>
    </row>
    <row r="48" ht="7.5" customHeight="1">
      <c r="A48" s="161"/>
      <c r="B48" s="4"/>
      <c r="C48" s="4"/>
      <c r="D48" s="4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4"/>
      <c r="T48" s="4"/>
      <c r="U48" s="4"/>
      <c r="V48" s="4"/>
      <c r="W48" s="4"/>
      <c r="X48" s="181"/>
      <c r="Y48" s="4"/>
      <c r="Z48" s="181"/>
      <c r="AA48" s="4"/>
      <c r="AB48" s="182"/>
      <c r="AC48" s="4"/>
      <c r="AD48" s="183"/>
      <c r="AE48" s="184"/>
      <c r="AF48" s="185"/>
      <c r="AG48" s="4"/>
      <c r="AH48" s="181"/>
      <c r="AI48" s="4"/>
      <c r="AJ48" s="4"/>
      <c r="AK48" s="4"/>
      <c r="AL48" s="4"/>
      <c r="AM48" s="4"/>
    </row>
    <row r="49" ht="11.25" customHeight="1">
      <c r="A49" s="161"/>
      <c r="B49" s="200" t="s">
        <v>157</v>
      </c>
      <c r="C49" s="200" t="s">
        <v>158</v>
      </c>
      <c r="D49" s="4"/>
      <c r="E49" s="201" t="s">
        <v>3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  <c r="S49" s="200" t="s">
        <v>159</v>
      </c>
      <c r="T49" s="200" t="s">
        <v>160</v>
      </c>
      <c r="U49" s="200" t="s">
        <v>195</v>
      </c>
      <c r="V49" s="200" t="s">
        <v>162</v>
      </c>
      <c r="W49" s="4"/>
      <c r="X49" s="181"/>
      <c r="Y49" s="4"/>
      <c r="Z49" s="181"/>
      <c r="AA49" s="4"/>
      <c r="AB49" s="182"/>
      <c r="AC49" s="4"/>
      <c r="AD49" s="183"/>
      <c r="AE49" s="184"/>
      <c r="AF49" s="185"/>
      <c r="AG49" s="4"/>
      <c r="AH49" s="181"/>
      <c r="AI49" s="4"/>
      <c r="AJ49" s="4"/>
      <c r="AK49" s="4"/>
      <c r="AL49" s="4"/>
      <c r="AM49" s="4"/>
    </row>
    <row r="50" ht="7.5" customHeight="1" outlineLevel="1">
      <c r="A50" s="161"/>
      <c r="B50" s="4"/>
      <c r="C50" s="4"/>
      <c r="D50" s="4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4"/>
      <c r="T50" s="4"/>
      <c r="U50" s="4"/>
      <c r="V50" s="4"/>
      <c r="W50" s="4"/>
      <c r="X50" s="181"/>
      <c r="Y50" s="4"/>
      <c r="Z50" s="181"/>
      <c r="AA50" s="4"/>
      <c r="AB50" s="182"/>
      <c r="AC50" s="4"/>
      <c r="AD50" s="183"/>
      <c r="AE50" s="184"/>
      <c r="AF50" s="185"/>
      <c r="AG50" s="4"/>
      <c r="AH50" s="181"/>
      <c r="AI50" s="4"/>
      <c r="AJ50" s="4"/>
      <c r="AK50" s="4"/>
      <c r="AL50" s="4"/>
      <c r="AM50" s="4"/>
    </row>
    <row r="51" ht="12.0" customHeight="1" outlineLevel="1">
      <c r="A51" s="161" t="str">
        <f>VLOOKUP(B51,'Mapping table'!A:C,3,0)</f>
        <v>Atami</v>
      </c>
      <c r="B51" s="203" t="s">
        <v>196</v>
      </c>
      <c r="C51" s="64" t="str">
        <f>VLOOKUP(B51,'Mapping table'!A:B,2,0)</f>
        <v>Atami XS</v>
      </c>
      <c r="D51" s="4"/>
      <c r="E51" s="175"/>
      <c r="F51" s="176"/>
      <c r="G51" s="176"/>
      <c r="H51" s="176"/>
      <c r="I51" s="176"/>
      <c r="J51" s="176"/>
      <c r="K51" s="176"/>
      <c r="L51" s="176"/>
      <c r="M51" s="176"/>
      <c r="N51" s="176"/>
      <c r="O51" s="175"/>
      <c r="P51" s="175"/>
      <c r="Q51" s="177"/>
      <c r="R51" s="178"/>
      <c r="S51" s="180" t="str">
        <f>IF(VLOOKUP($B51,'Mapping table'!$A:$L,10,0)=0,"",VLOOKUP($B51,'Mapping table'!$A:$L,10,0))</f>
        <v>VBA</v>
      </c>
      <c r="T51" s="179" t="str">
        <f>IF(VLOOKUP($B51,'Mapping table'!$A:$L,8,0)=0,"",VLOOKUP($B51,'Mapping table'!$A:$L,8,0))</f>
        <v>XS</v>
      </c>
      <c r="U51" s="180" t="str">
        <f>IF(VLOOKUP($B51,'Mapping table'!$A:$L,9,0)=0,"",VLOOKUP($B51,'Mapping table'!$A:$L,9,0))</f>
        <v>PU</v>
      </c>
      <c r="V51" s="180" t="str">
        <f>IF(VLOOKUP($B51,'Mapping table'!$A:$L,12,0)=0,"",VLOOKUP($B51,'Mapping table'!$A:$L,12,0))</f>
        <v>Feet</v>
      </c>
      <c r="W51" s="4"/>
      <c r="X51" s="181">
        <f t="shared" ref="X51:X59" si="13">SUM(E51:R51)</f>
        <v>0</v>
      </c>
      <c r="Y51" s="4"/>
      <c r="Z51" s="181">
        <f>X51*VLOOKUP(B51,'Mapping table'!$A:$L,11,0)</f>
        <v>0</v>
      </c>
      <c r="AA51" s="4"/>
      <c r="AB51" s="182">
        <f>X51*VLOOKUP(B51,'Mapping table'!A:T,4,0)</f>
        <v>0</v>
      </c>
      <c r="AC51" s="4"/>
      <c r="AD51" s="183">
        <f>X51*VLOOKUP(B51,'Mapping table'!$A:$L,7,0)</f>
        <v>0</v>
      </c>
      <c r="AE51" s="184"/>
      <c r="AF51" s="185">
        <f>X51*VLOOKUP(B51,'Mapping table'!$A:$L,6,0)</f>
        <v>0</v>
      </c>
      <c r="AG51" s="4"/>
      <c r="AH51" s="181">
        <f>VLOOKUP(B51,'Mapping table'!$A:$L,11,0)</f>
        <v>7</v>
      </c>
      <c r="AI51" s="4"/>
      <c r="AJ51" s="4"/>
      <c r="AK51" s="4"/>
      <c r="AL51" s="4"/>
    </row>
    <row r="52" ht="12.0" customHeight="1" outlineLevel="1">
      <c r="A52" s="161" t="str">
        <f>VLOOKUP(B52,'Mapping table'!A:C,3,0)</f>
        <v>Atami</v>
      </c>
      <c r="B52" s="204" t="s">
        <v>197</v>
      </c>
      <c r="C52" s="69" t="str">
        <f>VLOOKUP(B52,'Mapping table'!A:B,2,0)</f>
        <v>Atami S</v>
      </c>
      <c r="D52" s="4"/>
      <c r="E52" s="175"/>
      <c r="F52" s="176"/>
      <c r="G52" s="176"/>
      <c r="H52" s="176"/>
      <c r="I52" s="176"/>
      <c r="J52" s="176"/>
      <c r="K52" s="176"/>
      <c r="L52" s="176"/>
      <c r="M52" s="176"/>
      <c r="N52" s="176"/>
      <c r="O52" s="175"/>
      <c r="P52" s="175"/>
      <c r="Q52" s="187"/>
      <c r="R52" s="188"/>
      <c r="S52" s="189" t="str">
        <f>IF(VLOOKUP($B52,'Mapping table'!$A:$L,10,0)=0,"",VLOOKUP($B52,'Mapping table'!$A:$L,10,0))</f>
        <v>VBA</v>
      </c>
      <c r="T52" s="190" t="str">
        <f>IF(VLOOKUP($B52,'Mapping table'!$A:$L,8,0)=0,"",VLOOKUP($B52,'Mapping table'!$A:$L,8,0))</f>
        <v>S</v>
      </c>
      <c r="U52" s="189" t="str">
        <f>IF(VLOOKUP($B52,'Mapping table'!$A:$L,9,0)=0,"",VLOOKUP($B52,'Mapping table'!$A:$L,9,0))</f>
        <v>PU</v>
      </c>
      <c r="V52" s="189" t="str">
        <f>IF(VLOOKUP($B52,'Mapping table'!$A:$L,12,0)=0,"",VLOOKUP($B52,'Mapping table'!$A:$L,12,0))</f>
        <v>Feet</v>
      </c>
      <c r="W52" s="4"/>
      <c r="X52" s="181">
        <f t="shared" si="13"/>
        <v>0</v>
      </c>
      <c r="Y52" s="4"/>
      <c r="Z52" s="181">
        <f>X52*VLOOKUP(B52,'Mapping table'!$A:$L,11,0)</f>
        <v>0</v>
      </c>
      <c r="AA52" s="4"/>
      <c r="AB52" s="182">
        <f>X52*VLOOKUP(B52,'Mapping table'!A:T,4,0)</f>
        <v>0</v>
      </c>
      <c r="AC52" s="4"/>
      <c r="AD52" s="183">
        <f>X52*VLOOKUP(B52,'Mapping table'!$A:$L,7,0)</f>
        <v>0</v>
      </c>
      <c r="AE52" s="184"/>
      <c r="AF52" s="185">
        <f>X52*VLOOKUP(B52,'Mapping table'!$A:$L,6,0)</f>
        <v>0</v>
      </c>
      <c r="AG52" s="4"/>
      <c r="AH52" s="181">
        <f>VLOOKUP(B52,'Mapping table'!$A:$L,11,0)</f>
        <v>8</v>
      </c>
      <c r="AI52" s="4"/>
      <c r="AJ52" s="4"/>
      <c r="AK52" s="4"/>
      <c r="AL52" s="4"/>
    </row>
    <row r="53" ht="12.75" customHeight="1" outlineLevel="1">
      <c r="A53" s="161" t="str">
        <f>VLOOKUP(B53,'Mapping table'!A:C,3,0)</f>
        <v>Atami</v>
      </c>
      <c r="B53" s="204" t="s">
        <v>198</v>
      </c>
      <c r="C53" s="69" t="str">
        <f>VLOOKUP(B53,'Mapping table'!A:B,2,0)</f>
        <v>Atami M</v>
      </c>
      <c r="D53" s="4"/>
      <c r="E53" s="175"/>
      <c r="F53" s="176"/>
      <c r="G53" s="176"/>
      <c r="H53" s="176"/>
      <c r="I53" s="176"/>
      <c r="J53" s="176"/>
      <c r="K53" s="176"/>
      <c r="L53" s="176"/>
      <c r="M53" s="176"/>
      <c r="N53" s="176"/>
      <c r="O53" s="175"/>
      <c r="P53" s="175"/>
      <c r="Q53" s="187"/>
      <c r="R53" s="188"/>
      <c r="S53" s="189" t="str">
        <f>IF(VLOOKUP($B53,'Mapping table'!$A:$L,10,0)=0,"",VLOOKUP($B53,'Mapping table'!$A:$L,10,0))</f>
        <v>VBA</v>
      </c>
      <c r="T53" s="190" t="str">
        <f>IF(VLOOKUP($B53,'Mapping table'!$A:$L,8,0)=0,"",VLOOKUP($B53,'Mapping table'!$A:$L,8,0))</f>
        <v>M</v>
      </c>
      <c r="U53" s="189" t="str">
        <f>IF(VLOOKUP($B53,'Mapping table'!$A:$L,9,0)=0,"",VLOOKUP($B53,'Mapping table'!$A:$L,9,0))</f>
        <v>PU</v>
      </c>
      <c r="V53" s="189" t="str">
        <f>IF(VLOOKUP($B53,'Mapping table'!$A:$L,12,0)=0,"",VLOOKUP($B53,'Mapping table'!$A:$L,12,0))</f>
        <v>Jugs</v>
      </c>
      <c r="W53" s="4"/>
      <c r="X53" s="181">
        <f t="shared" si="13"/>
        <v>0</v>
      </c>
      <c r="Y53" s="4"/>
      <c r="Z53" s="181">
        <f>X53*VLOOKUP(B53,'Mapping table'!$A:$L,11,0)</f>
        <v>0</v>
      </c>
      <c r="AA53" s="4"/>
      <c r="AB53" s="182">
        <f>X53*VLOOKUP(B53,'Mapping table'!A:T,4,0)</f>
        <v>0</v>
      </c>
      <c r="AC53" s="4"/>
      <c r="AD53" s="183">
        <f>X53*VLOOKUP(B53,'Mapping table'!$A:$L,7,0)</f>
        <v>0</v>
      </c>
      <c r="AE53" s="184"/>
      <c r="AF53" s="185">
        <f>X53*VLOOKUP(B53,'Mapping table'!$A:$L,6,0)</f>
        <v>0</v>
      </c>
      <c r="AG53" s="4"/>
      <c r="AH53" s="181">
        <f>VLOOKUP(B53,'Mapping table'!$A:$L,11,0)</f>
        <v>4</v>
      </c>
      <c r="AI53" s="4"/>
      <c r="AJ53" s="4"/>
      <c r="AK53" s="4"/>
      <c r="AL53" s="4"/>
    </row>
    <row r="54" ht="11.25" customHeight="1" outlineLevel="1">
      <c r="A54" s="161" t="str">
        <f>VLOOKUP(B54,'Mapping table'!A:C,3,0)</f>
        <v>Atami</v>
      </c>
      <c r="B54" s="204" t="s">
        <v>199</v>
      </c>
      <c r="C54" s="69" t="str">
        <f>VLOOKUP(B54,'Mapping table'!A:B,2,0)</f>
        <v>Atami L</v>
      </c>
      <c r="D54" s="4"/>
      <c r="E54" s="175"/>
      <c r="F54" s="176"/>
      <c r="G54" s="176"/>
      <c r="H54" s="176"/>
      <c r="I54" s="176"/>
      <c r="J54" s="176"/>
      <c r="K54" s="176"/>
      <c r="L54" s="176"/>
      <c r="M54" s="176"/>
      <c r="N54" s="176"/>
      <c r="O54" s="175"/>
      <c r="P54" s="175"/>
      <c r="Q54" s="187"/>
      <c r="R54" s="188"/>
      <c r="S54" s="189" t="str">
        <f>IF(VLOOKUP($B54,'Mapping table'!$A:$L,10,0)=0,"",VLOOKUP($B54,'Mapping table'!$A:$L,10,0))</f>
        <v>DF</v>
      </c>
      <c r="T54" s="190" t="str">
        <f>IF(VLOOKUP($B54,'Mapping table'!$A:$L,8,0)=0,"",VLOOKUP($B54,'Mapping table'!$A:$L,8,0))</f>
        <v>L</v>
      </c>
      <c r="U54" s="189" t="str">
        <f>IF(VLOOKUP($B54,'Mapping table'!$A:$L,9,0)=0,"",VLOOKUP($B54,'Mapping table'!$A:$L,9,0))</f>
        <v>PU</v>
      </c>
      <c r="V54" s="189" t="str">
        <f>IF(VLOOKUP($B54,'Mapping table'!$A:$L,12,0)=0,"",VLOOKUP($B54,'Mapping table'!$A:$L,12,0))</f>
        <v>Jugs</v>
      </c>
      <c r="W54" s="4"/>
      <c r="X54" s="181">
        <f t="shared" si="13"/>
        <v>0</v>
      </c>
      <c r="Y54" s="4"/>
      <c r="Z54" s="181">
        <f>X54*VLOOKUP(B54,'Mapping table'!$A:$L,11,0)</f>
        <v>0</v>
      </c>
      <c r="AA54" s="4"/>
      <c r="AB54" s="182">
        <f>X54*VLOOKUP(B54,'Mapping table'!A:T,4,0)</f>
        <v>0</v>
      </c>
      <c r="AC54" s="4"/>
      <c r="AD54" s="183">
        <f>X54*VLOOKUP(B54,'Mapping table'!$A:$L,7,0)</f>
        <v>0</v>
      </c>
      <c r="AE54" s="184"/>
      <c r="AF54" s="185">
        <f>X54*VLOOKUP(B54,'Mapping table'!$A:$L,6,0)</f>
        <v>0</v>
      </c>
      <c r="AG54" s="4"/>
      <c r="AH54" s="181">
        <f>VLOOKUP(B54,'Mapping table'!$A:$L,11,0)</f>
        <v>3</v>
      </c>
      <c r="AI54" s="4"/>
      <c r="AJ54" s="4"/>
      <c r="AK54" s="4"/>
      <c r="AL54" s="4"/>
    </row>
    <row r="55" ht="12.0" customHeight="1" outlineLevel="1">
      <c r="A55" s="161" t="str">
        <f>VLOOKUP(B55,'Mapping table'!A:C,3,0)</f>
        <v>Atami</v>
      </c>
      <c r="B55" s="204" t="s">
        <v>200</v>
      </c>
      <c r="C55" s="69" t="str">
        <f>VLOOKUP(B55,'Mapping table'!A:B,2,0)</f>
        <v>Atami XL 1</v>
      </c>
      <c r="D55" s="4"/>
      <c r="E55" s="175"/>
      <c r="F55" s="176"/>
      <c r="G55" s="176"/>
      <c r="H55" s="176"/>
      <c r="I55" s="176"/>
      <c r="J55" s="176"/>
      <c r="K55" s="176"/>
      <c r="L55" s="176"/>
      <c r="M55" s="176"/>
      <c r="N55" s="176"/>
      <c r="O55" s="175"/>
      <c r="P55" s="175"/>
      <c r="Q55" s="187"/>
      <c r="R55" s="188"/>
      <c r="S55" s="189" t="str">
        <f>IF(VLOOKUP($B55,'Mapping table'!$A:$L,10,0)=0,"",VLOOKUP($B55,'Mapping table'!$A:$L,10,0))</f>
        <v>DF</v>
      </c>
      <c r="T55" s="190" t="str">
        <f>IF(VLOOKUP($B55,'Mapping table'!$A:$L,8,0)=0,"",VLOOKUP($B55,'Mapping table'!$A:$L,8,0))</f>
        <v>XL</v>
      </c>
      <c r="U55" s="189" t="str">
        <f>IF(VLOOKUP($B55,'Mapping table'!$A:$L,9,0)=0,"",VLOOKUP($B55,'Mapping table'!$A:$L,9,0))</f>
        <v>PU</v>
      </c>
      <c r="V55" s="189" t="str">
        <f>IF(VLOOKUP($B55,'Mapping table'!$A:$L,12,0)=0,"",VLOOKUP($B55,'Mapping table'!$A:$L,12,0))</f>
        <v>Jugs</v>
      </c>
      <c r="W55" s="4"/>
      <c r="X55" s="181">
        <f t="shared" si="13"/>
        <v>0</v>
      </c>
      <c r="Y55" s="4"/>
      <c r="Z55" s="181">
        <f>X55*VLOOKUP(B55,'Mapping table'!$A:$L,11,0)</f>
        <v>0</v>
      </c>
      <c r="AA55" s="4"/>
      <c r="AB55" s="182">
        <f>X55*VLOOKUP(B55,'Mapping table'!A:T,4,0)</f>
        <v>0</v>
      </c>
      <c r="AC55" s="4"/>
      <c r="AD55" s="183">
        <f>X55*VLOOKUP(B55,'Mapping table'!$A:$L,7,0)</f>
        <v>0</v>
      </c>
      <c r="AE55" s="184"/>
      <c r="AF55" s="185">
        <f>X55*VLOOKUP(B55,'Mapping table'!$A:$L,6,0)</f>
        <v>0</v>
      </c>
      <c r="AG55" s="4"/>
      <c r="AH55" s="181">
        <f>VLOOKUP(B55,'Mapping table'!$A:$L,11,0)</f>
        <v>3</v>
      </c>
      <c r="AI55" s="4"/>
      <c r="AJ55" s="4"/>
      <c r="AK55" s="4"/>
      <c r="AL55" s="4"/>
    </row>
    <row r="56" ht="11.25" customHeight="1" outlineLevel="1">
      <c r="A56" s="161" t="str">
        <f>VLOOKUP(B56,'Mapping table'!A:C,3,0)</f>
        <v>Atami</v>
      </c>
      <c r="B56" s="204" t="s">
        <v>201</v>
      </c>
      <c r="C56" s="69" t="str">
        <f>VLOOKUP(B56,'Mapping table'!A:B,2,0)</f>
        <v>Atami XL 2</v>
      </c>
      <c r="D56" s="4"/>
      <c r="E56" s="175"/>
      <c r="F56" s="176"/>
      <c r="G56" s="176"/>
      <c r="H56" s="176"/>
      <c r="I56" s="176"/>
      <c r="J56" s="176"/>
      <c r="K56" s="176"/>
      <c r="L56" s="176"/>
      <c r="M56" s="176"/>
      <c r="N56" s="176"/>
      <c r="O56" s="175"/>
      <c r="P56" s="175"/>
      <c r="Q56" s="187"/>
      <c r="R56" s="188"/>
      <c r="S56" s="189" t="str">
        <f>IF(VLOOKUP($B56,'Mapping table'!$A:$L,10,0)=0,"",VLOOKUP($B56,'Mapping table'!$A:$L,10,0))</f>
        <v>DF</v>
      </c>
      <c r="T56" s="190" t="str">
        <f>IF(VLOOKUP($B56,'Mapping table'!$A:$L,8,0)=0,"",VLOOKUP($B56,'Mapping table'!$A:$L,8,0))</f>
        <v>XL</v>
      </c>
      <c r="U56" s="189" t="str">
        <f>IF(VLOOKUP($B56,'Mapping table'!$A:$L,9,0)=0,"",VLOOKUP($B56,'Mapping table'!$A:$L,9,0))</f>
        <v>PU</v>
      </c>
      <c r="V56" s="189" t="str">
        <f>IF(VLOOKUP($B56,'Mapping table'!$A:$L,12,0)=0,"",VLOOKUP($B56,'Mapping table'!$A:$L,12,0))</f>
        <v>Jugs</v>
      </c>
      <c r="W56" s="4"/>
      <c r="X56" s="181">
        <f t="shared" si="13"/>
        <v>0</v>
      </c>
      <c r="Y56" s="4"/>
      <c r="Z56" s="181">
        <f>X56*VLOOKUP(B56,'Mapping table'!$A:$L,11,0)</f>
        <v>0</v>
      </c>
      <c r="AA56" s="4"/>
      <c r="AB56" s="182">
        <f>X56*VLOOKUP(B56,'Mapping table'!A:T,4,0)</f>
        <v>0</v>
      </c>
      <c r="AC56" s="4"/>
      <c r="AD56" s="183">
        <f>X56*VLOOKUP(B56,'Mapping table'!$A:$L,7,0)</f>
        <v>0</v>
      </c>
      <c r="AE56" s="184"/>
      <c r="AF56" s="185">
        <f>X56*VLOOKUP(B56,'Mapping table'!$A:$L,6,0)</f>
        <v>0</v>
      </c>
      <c r="AG56" s="4"/>
      <c r="AH56" s="181">
        <f>VLOOKUP(B56,'Mapping table'!$A:$L,11,0)</f>
        <v>3</v>
      </c>
      <c r="AI56" s="4"/>
      <c r="AJ56" s="4"/>
      <c r="AK56" s="4"/>
      <c r="AL56" s="4"/>
    </row>
    <row r="57" ht="12.0" customHeight="1" outlineLevel="1">
      <c r="A57" s="161" t="str">
        <f>VLOOKUP(B57,'Mapping table'!A:C,3,0)</f>
        <v>Atami</v>
      </c>
      <c r="B57" s="204" t="s">
        <v>202</v>
      </c>
      <c r="C57" s="69" t="str">
        <f>VLOOKUP(B57,'Mapping table'!A:B,2,0)</f>
        <v>Atami XXL 1</v>
      </c>
      <c r="D57" s="4"/>
      <c r="E57" s="175"/>
      <c r="F57" s="176"/>
      <c r="G57" s="176"/>
      <c r="H57" s="176"/>
      <c r="I57" s="176"/>
      <c r="J57" s="176"/>
      <c r="K57" s="176"/>
      <c r="L57" s="176"/>
      <c r="M57" s="176"/>
      <c r="N57" s="176"/>
      <c r="O57" s="175"/>
      <c r="P57" s="175"/>
      <c r="Q57" s="187"/>
      <c r="R57" s="188"/>
      <c r="S57" s="189" t="str">
        <f>IF(VLOOKUP($B57,'Mapping table'!$A:$L,10,0)=0,"",VLOOKUP($B57,'Mapping table'!$A:$L,10,0))</f>
        <v>DF</v>
      </c>
      <c r="T57" s="190" t="str">
        <f>IF(VLOOKUP($B57,'Mapping table'!$A:$L,8,0)=0,"",VLOOKUP($B57,'Mapping table'!$A:$L,8,0))</f>
        <v>XXL</v>
      </c>
      <c r="U57" s="189" t="str">
        <f>IF(VLOOKUP($B57,'Mapping table'!$A:$L,9,0)=0,"",VLOOKUP($B57,'Mapping table'!$A:$L,9,0))</f>
        <v>PU</v>
      </c>
      <c r="V57" s="189" t="str">
        <f>IF(VLOOKUP($B57,'Mapping table'!$A:$L,12,0)=0,"",VLOOKUP($B57,'Mapping table'!$A:$L,12,0))</f>
        <v>Jugs</v>
      </c>
      <c r="W57" s="4"/>
      <c r="X57" s="181">
        <f t="shared" si="13"/>
        <v>0</v>
      </c>
      <c r="Y57" s="4"/>
      <c r="Z57" s="181">
        <f>X57*VLOOKUP(B57,'Mapping table'!$A:$L,11,0)</f>
        <v>0</v>
      </c>
      <c r="AA57" s="4"/>
      <c r="AB57" s="182">
        <f>X57*VLOOKUP(B57,'Mapping table'!A:T,4,0)</f>
        <v>0</v>
      </c>
      <c r="AC57" s="4"/>
      <c r="AD57" s="183">
        <f>X57*VLOOKUP(B57,'Mapping table'!$A:$L,7,0)</f>
        <v>0</v>
      </c>
      <c r="AE57" s="184"/>
      <c r="AF57" s="185">
        <f>X57*VLOOKUP(B57,'Mapping table'!$A:$L,6,0)</f>
        <v>0</v>
      </c>
      <c r="AG57" s="4"/>
      <c r="AH57" s="181">
        <f>VLOOKUP(B57,'Mapping table'!$A:$L,11,0)</f>
        <v>2</v>
      </c>
      <c r="AI57" s="4"/>
      <c r="AJ57" s="4"/>
      <c r="AK57" s="4"/>
      <c r="AL57" s="4"/>
    </row>
    <row r="58" ht="12.0" customHeight="1" outlineLevel="1">
      <c r="A58" s="161" t="str">
        <f>VLOOKUP(B58,'Mapping table'!A:C,3,0)</f>
        <v>Atami</v>
      </c>
      <c r="B58" s="204" t="s">
        <v>203</v>
      </c>
      <c r="C58" s="69" t="str">
        <f>VLOOKUP(B58,'Mapping table'!A:B,2,0)</f>
        <v>Atami XXL 2</v>
      </c>
      <c r="D58" s="4"/>
      <c r="E58" s="175"/>
      <c r="F58" s="176"/>
      <c r="G58" s="176"/>
      <c r="H58" s="176"/>
      <c r="I58" s="176"/>
      <c r="J58" s="176"/>
      <c r="K58" s="176"/>
      <c r="L58" s="176"/>
      <c r="M58" s="176"/>
      <c r="N58" s="176"/>
      <c r="O58" s="175"/>
      <c r="P58" s="175"/>
      <c r="Q58" s="187"/>
      <c r="R58" s="188"/>
      <c r="S58" s="189" t="str">
        <f>IF(VLOOKUP($B58,'Mapping table'!$A:$L,10,0)=0,"",VLOOKUP($B58,'Mapping table'!$A:$L,10,0))</f>
        <v>DF</v>
      </c>
      <c r="T58" s="190" t="str">
        <f>IF(VLOOKUP($B58,'Mapping table'!$A:$L,8,0)=0,"",VLOOKUP($B58,'Mapping table'!$A:$L,8,0))</f>
        <v>XXL</v>
      </c>
      <c r="U58" s="189" t="str">
        <f>IF(VLOOKUP($B58,'Mapping table'!$A:$L,9,0)=0,"",VLOOKUP($B58,'Mapping table'!$A:$L,9,0))</f>
        <v>PU</v>
      </c>
      <c r="V58" s="189" t="str">
        <f>IF(VLOOKUP($B58,'Mapping table'!$A:$L,12,0)=0,"",VLOOKUP($B58,'Mapping table'!$A:$L,12,0))</f>
        <v>Jugs</v>
      </c>
      <c r="W58" s="4"/>
      <c r="X58" s="181">
        <f t="shared" si="13"/>
        <v>0</v>
      </c>
      <c r="Y58" s="4"/>
      <c r="Z58" s="181">
        <f>X58*VLOOKUP(B58,'Mapping table'!$A:$L,11,0)</f>
        <v>0</v>
      </c>
      <c r="AA58" s="4"/>
      <c r="AB58" s="182">
        <f>X58*VLOOKUP(B58,'Mapping table'!A:T,4,0)</f>
        <v>0</v>
      </c>
      <c r="AC58" s="4"/>
      <c r="AD58" s="183">
        <f>X58*VLOOKUP(B58,'Mapping table'!$A:$L,7,0)</f>
        <v>0</v>
      </c>
      <c r="AE58" s="184"/>
      <c r="AF58" s="185">
        <f>X58*VLOOKUP(B58,'Mapping table'!$A:$L,6,0)</f>
        <v>0</v>
      </c>
      <c r="AG58" s="4"/>
      <c r="AH58" s="181">
        <f>VLOOKUP(B58,'Mapping table'!$A:$L,11,0)</f>
        <v>2</v>
      </c>
      <c r="AI58" s="4"/>
      <c r="AJ58" s="4"/>
      <c r="AK58" s="4"/>
      <c r="AL58" s="4"/>
    </row>
    <row r="59" ht="11.25" customHeight="1" outlineLevel="1">
      <c r="A59" s="161" t="str">
        <f>VLOOKUP(B59,'Mapping table'!A:C,3,0)</f>
        <v>Atami</v>
      </c>
      <c r="B59" s="205" t="s">
        <v>204</v>
      </c>
      <c r="C59" s="206" t="str">
        <f>VLOOKUP(B59,'Mapping table'!A:B,2,0)</f>
        <v>Giga Atami</v>
      </c>
      <c r="D59" s="4"/>
      <c r="E59" s="175"/>
      <c r="F59" s="176"/>
      <c r="G59" s="176"/>
      <c r="H59" s="176"/>
      <c r="I59" s="176"/>
      <c r="J59" s="176"/>
      <c r="K59" s="176"/>
      <c r="L59" s="176"/>
      <c r="M59" s="176"/>
      <c r="N59" s="176"/>
      <c r="O59" s="175"/>
      <c r="P59" s="175"/>
      <c r="Q59" s="195"/>
      <c r="R59" s="196"/>
      <c r="S59" s="197" t="str">
        <f>IF(VLOOKUP($B59,'Mapping table'!$A:$L,10,0)=0,"",VLOOKUP($B59,'Mapping table'!$A:$L,10,0))</f>
        <v>DF</v>
      </c>
      <c r="T59" s="198" t="str">
        <f>IF(VLOOKUP($B59,'Mapping table'!$A:$L,8,0)=0,"",VLOOKUP($B59,'Mapping table'!$A:$L,8,0))</f>
        <v>XXL</v>
      </c>
      <c r="U59" s="197" t="str">
        <f>IF(VLOOKUP($B59,'Mapping table'!$A:$L,9,0)=0,"",VLOOKUP($B59,'Mapping table'!$A:$L,9,0))</f>
        <v>PU</v>
      </c>
      <c r="V59" s="197" t="str">
        <f>IF(VLOOKUP($B59,'Mapping table'!$A:$L,12,0)=0,"",VLOOKUP($B59,'Mapping table'!$A:$L,12,0))</f>
        <v>Jugs</v>
      </c>
      <c r="W59" s="4"/>
      <c r="X59" s="181">
        <f t="shared" si="13"/>
        <v>0</v>
      </c>
      <c r="Y59" s="4"/>
      <c r="Z59" s="181">
        <f>X59*VLOOKUP(B59,'Mapping table'!$A:$L,11,0)</f>
        <v>0</v>
      </c>
      <c r="AA59" s="4"/>
      <c r="AB59" s="182">
        <f>X59*VLOOKUP(B59,'Mapping table'!A:T,4,0)</f>
        <v>0</v>
      </c>
      <c r="AC59" s="4"/>
      <c r="AD59" s="183">
        <f>X59*VLOOKUP(B59,'Mapping table'!$A:$L,7,0)</f>
        <v>0</v>
      </c>
      <c r="AE59" s="184"/>
      <c r="AF59" s="185">
        <f>X59*VLOOKUP(B59,'Mapping table'!$A:$L,6,0)</f>
        <v>0</v>
      </c>
      <c r="AG59" s="4"/>
      <c r="AH59" s="181">
        <f>VLOOKUP(B59,'Mapping table'!$A:$L,11,0)</f>
        <v>1</v>
      </c>
      <c r="AI59" s="4"/>
      <c r="AJ59" s="4"/>
      <c r="AK59" s="4"/>
      <c r="AL59" s="4"/>
    </row>
    <row r="60" ht="7.5" customHeight="1">
      <c r="A60" s="161"/>
      <c r="B60" s="4"/>
      <c r="C60" s="4"/>
      <c r="D60" s="4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4"/>
      <c r="T60" s="4"/>
      <c r="U60" s="4"/>
      <c r="V60" s="4"/>
      <c r="W60" s="4"/>
      <c r="X60" s="181"/>
      <c r="Y60" s="4"/>
      <c r="Z60" s="181"/>
      <c r="AA60" s="4"/>
      <c r="AB60" s="182"/>
      <c r="AC60" s="4"/>
      <c r="AD60" s="183"/>
      <c r="AE60" s="184"/>
      <c r="AF60" s="185"/>
      <c r="AG60" s="4"/>
      <c r="AH60" s="181"/>
      <c r="AI60" s="4"/>
      <c r="AJ60" s="4"/>
      <c r="AK60" s="4"/>
      <c r="AL60" s="4"/>
      <c r="AM60" s="4"/>
    </row>
    <row r="61" ht="11.25" customHeight="1">
      <c r="A61" s="161"/>
      <c r="B61" s="207" t="s">
        <v>157</v>
      </c>
      <c r="C61" s="208" t="s">
        <v>158</v>
      </c>
      <c r="D61" s="4"/>
      <c r="E61" s="209" t="s">
        <v>4</v>
      </c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65"/>
      <c r="S61" s="210" t="s">
        <v>159</v>
      </c>
      <c r="T61" s="210" t="s">
        <v>160</v>
      </c>
      <c r="U61" s="210" t="s">
        <v>195</v>
      </c>
      <c r="V61" s="208" t="s">
        <v>162</v>
      </c>
      <c r="W61" s="4"/>
      <c r="X61" s="181"/>
      <c r="Y61" s="4"/>
      <c r="Z61" s="181"/>
      <c r="AA61" s="4"/>
      <c r="AB61" s="182"/>
      <c r="AC61" s="4"/>
      <c r="AD61" s="183"/>
      <c r="AE61" s="184"/>
      <c r="AF61" s="185"/>
      <c r="AG61" s="4"/>
      <c r="AH61" s="181"/>
      <c r="AI61" s="4"/>
      <c r="AJ61" s="4"/>
      <c r="AK61" s="4"/>
      <c r="AL61" s="4"/>
      <c r="AM61" s="4"/>
    </row>
    <row r="62" ht="7.5" customHeight="1" outlineLevel="1">
      <c r="A62" s="161"/>
      <c r="B62" s="4"/>
      <c r="C62" s="4"/>
      <c r="D62" s="4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4"/>
      <c r="T62" s="4"/>
      <c r="U62" s="4"/>
      <c r="V62" s="4"/>
      <c r="W62" s="4"/>
      <c r="X62" s="181"/>
      <c r="Y62" s="4"/>
      <c r="Z62" s="181"/>
      <c r="AA62" s="4"/>
      <c r="AB62" s="182"/>
      <c r="AC62" s="4"/>
      <c r="AD62" s="183"/>
      <c r="AE62" s="184"/>
      <c r="AF62" s="185"/>
      <c r="AG62" s="4"/>
      <c r="AH62" s="181"/>
      <c r="AI62" s="4"/>
      <c r="AJ62" s="4"/>
      <c r="AK62" s="4"/>
      <c r="AL62" s="4"/>
      <c r="AM62" s="4"/>
    </row>
    <row r="63" ht="12.0" customHeight="1" outlineLevel="1">
      <c r="A63" s="161" t="str">
        <f>VLOOKUP(B63,'Mapping table'!A:C,3,0)</f>
        <v>Simon's</v>
      </c>
      <c r="B63" s="203" t="s">
        <v>205</v>
      </c>
      <c r="C63" s="64" t="str">
        <f>VLOOKUP(B63,'Mapping table'!A:B,2,0)</f>
        <v>Simon Feet S</v>
      </c>
      <c r="D63" s="4"/>
      <c r="E63" s="175"/>
      <c r="F63" s="176"/>
      <c r="G63" s="176"/>
      <c r="H63" s="176"/>
      <c r="I63" s="175"/>
      <c r="J63" s="176"/>
      <c r="K63" s="176"/>
      <c r="L63" s="176"/>
      <c r="M63" s="176"/>
      <c r="N63" s="176"/>
      <c r="O63" s="175"/>
      <c r="P63" s="175"/>
      <c r="Q63" s="177"/>
      <c r="R63" s="178"/>
      <c r="S63" s="180" t="str">
        <f>IF(VLOOKUP($B63,'Mapping table'!$A:$L,10,0)=0,"",VLOOKUP($B63,'Mapping table'!$A:$L,10,0))</f>
        <v>VBA</v>
      </c>
      <c r="T63" s="179" t="str">
        <f>IF(VLOOKUP($B63,'Mapping table'!$A:$L,8,0)=0,"",VLOOKUP($B63,'Mapping table'!$A:$L,8,0))</f>
        <v>S</v>
      </c>
      <c r="U63" s="180" t="str">
        <f>IF(VLOOKUP($B63,'Mapping table'!$A:$L,9,0)=0,"",VLOOKUP($B63,'Mapping table'!$A:$L,9,0))</f>
        <v>PU</v>
      </c>
      <c r="V63" s="180" t="str">
        <f>IF(VLOOKUP($B63,'Mapping table'!$A:$L,12,0)=0,"",VLOOKUP($B63,'Mapping table'!$A:$L,12,0))</f>
        <v>Feet</v>
      </c>
      <c r="W63" s="4"/>
      <c r="X63" s="181">
        <f t="shared" ref="X63:X83" si="14">SUM(E63:R63)</f>
        <v>0</v>
      </c>
      <c r="Y63" s="4"/>
      <c r="Z63" s="181">
        <f>X63*VLOOKUP(B63,'Mapping table'!$A:$L,11,0)</f>
        <v>0</v>
      </c>
      <c r="AA63" s="4"/>
      <c r="AB63" s="182">
        <f>X63*VLOOKUP(B63,'Mapping table'!A:T,4,0)</f>
        <v>0</v>
      </c>
      <c r="AC63" s="4"/>
      <c r="AD63" s="183">
        <f>X63*VLOOKUP(B63,'Mapping table'!$A:$L,7,0)</f>
        <v>0</v>
      </c>
      <c r="AE63" s="184"/>
      <c r="AF63" s="185">
        <f>X63*VLOOKUP(B63,'Mapping table'!$A:$L,6,0)</f>
        <v>0</v>
      </c>
      <c r="AG63" s="4"/>
      <c r="AH63" s="181">
        <f>VLOOKUP(B63,'Mapping table'!$A:$L,11,0)</f>
        <v>10</v>
      </c>
      <c r="AI63" s="4"/>
      <c r="AJ63" s="4"/>
      <c r="AK63" s="4"/>
      <c r="AL63" s="4"/>
      <c r="AM63" s="4"/>
    </row>
    <row r="64" ht="12.0" customHeight="1" outlineLevel="1">
      <c r="A64" s="161" t="str">
        <f>VLOOKUP(B64,'Mapping table'!A:C,3,0)</f>
        <v>Simon's</v>
      </c>
      <c r="B64" s="204" t="s">
        <v>206</v>
      </c>
      <c r="C64" s="69" t="str">
        <f>VLOOKUP(B64,'Mapping table'!A:B,2,0)</f>
        <v>Simon Edges S</v>
      </c>
      <c r="D64" s="4"/>
      <c r="E64" s="175"/>
      <c r="F64" s="176"/>
      <c r="G64" s="176"/>
      <c r="H64" s="176"/>
      <c r="I64" s="175"/>
      <c r="J64" s="176"/>
      <c r="K64" s="176"/>
      <c r="L64" s="176"/>
      <c r="M64" s="176"/>
      <c r="N64" s="176"/>
      <c r="O64" s="175"/>
      <c r="P64" s="175"/>
      <c r="Q64" s="187"/>
      <c r="R64" s="188"/>
      <c r="S64" s="189" t="str">
        <f>IF(VLOOKUP($B64,'Mapping table'!$A:$L,10,0)=0,"",VLOOKUP($B64,'Mapping table'!$A:$L,10,0))</f>
        <v>VBA</v>
      </c>
      <c r="T64" s="190" t="str">
        <f>IF(VLOOKUP($B64,'Mapping table'!$A:$L,8,0)=0,"",VLOOKUP($B64,'Mapping table'!$A:$L,8,0))</f>
        <v>S</v>
      </c>
      <c r="U64" s="189" t="str">
        <f>IF(VLOOKUP($B64,'Mapping table'!$A:$L,9,0)=0,"",VLOOKUP($B64,'Mapping table'!$A:$L,9,0))</f>
        <v>PU</v>
      </c>
      <c r="V64" s="189" t="str">
        <f>IF(VLOOKUP($B64,'Mapping table'!$A:$L,12,0)=0,"",VLOOKUP($B64,'Mapping table'!$A:$L,12,0))</f>
        <v>Edges</v>
      </c>
      <c r="W64" s="4"/>
      <c r="X64" s="181">
        <f t="shared" si="14"/>
        <v>0</v>
      </c>
      <c r="Y64" s="4"/>
      <c r="Z64" s="181">
        <f>X64*VLOOKUP(B64,'Mapping table'!$A:$L,11,0)</f>
        <v>0</v>
      </c>
      <c r="AA64" s="4"/>
      <c r="AB64" s="182">
        <f>X64*VLOOKUP(B64,'Mapping table'!A:T,4,0)</f>
        <v>0</v>
      </c>
      <c r="AC64" s="4"/>
      <c r="AD64" s="183">
        <f>X64*VLOOKUP(B64,'Mapping table'!$A:$L,7,0)</f>
        <v>0</v>
      </c>
      <c r="AE64" s="184"/>
      <c r="AF64" s="185">
        <f>X64*VLOOKUP(B64,'Mapping table'!$A:$L,6,0)</f>
        <v>0</v>
      </c>
      <c r="AG64" s="4"/>
      <c r="AH64" s="181">
        <f>VLOOKUP(B64,'Mapping table'!$A:$L,11,0)</f>
        <v>5</v>
      </c>
      <c r="AI64" s="4"/>
      <c r="AJ64" s="4"/>
      <c r="AK64" s="4"/>
      <c r="AL64" s="4"/>
      <c r="AM64" s="4"/>
    </row>
    <row r="65" ht="12.0" customHeight="1" outlineLevel="1">
      <c r="A65" s="161" t="str">
        <f>VLOOKUP(B65,'Mapping table'!A:C,3,0)</f>
        <v>Simon's</v>
      </c>
      <c r="B65" s="204" t="s">
        <v>207</v>
      </c>
      <c r="C65" s="69" t="str">
        <f>VLOOKUP(B65,'Mapping table'!A:B,2,0)</f>
        <v>Simon Edges M</v>
      </c>
      <c r="D65" s="4"/>
      <c r="E65" s="175"/>
      <c r="F65" s="176"/>
      <c r="G65" s="176"/>
      <c r="H65" s="176"/>
      <c r="I65" s="176"/>
      <c r="J65" s="176"/>
      <c r="K65" s="175"/>
      <c r="L65" s="176"/>
      <c r="M65" s="175"/>
      <c r="N65" s="176"/>
      <c r="O65" s="175"/>
      <c r="P65" s="175"/>
      <c r="Q65" s="187"/>
      <c r="R65" s="188"/>
      <c r="S65" s="189" t="str">
        <f>IF(VLOOKUP($B65,'Mapping table'!$A:$L,10,0)=0,"",VLOOKUP($B65,'Mapping table'!$A:$L,10,0))</f>
        <v>VBA</v>
      </c>
      <c r="T65" s="190" t="str">
        <f>IF(VLOOKUP($B65,'Mapping table'!$A:$L,8,0)=0,"",VLOOKUP($B65,'Mapping table'!$A:$L,8,0))</f>
        <v>M</v>
      </c>
      <c r="U65" s="189" t="str">
        <f>IF(VLOOKUP($B65,'Mapping table'!$A:$L,9,0)=0,"",VLOOKUP($B65,'Mapping table'!$A:$L,9,0))</f>
        <v>PU</v>
      </c>
      <c r="V65" s="189" t="str">
        <f>IF(VLOOKUP($B65,'Mapping table'!$A:$L,12,0)=0,"",VLOOKUP($B65,'Mapping table'!$A:$L,12,0))</f>
        <v>Edges</v>
      </c>
      <c r="W65" s="4"/>
      <c r="X65" s="181">
        <f t="shared" si="14"/>
        <v>0</v>
      </c>
      <c r="Y65" s="4"/>
      <c r="Z65" s="181">
        <f>X65*VLOOKUP(B65,'Mapping table'!$A:$L,11,0)</f>
        <v>0</v>
      </c>
      <c r="AA65" s="4"/>
      <c r="AB65" s="182">
        <f>X65*VLOOKUP(B65,'Mapping table'!A:T,4,0)</f>
        <v>0</v>
      </c>
      <c r="AC65" s="4"/>
      <c r="AD65" s="183">
        <f>X65*VLOOKUP(B65,'Mapping table'!$A:$L,7,0)</f>
        <v>0</v>
      </c>
      <c r="AE65" s="184"/>
      <c r="AF65" s="185">
        <f>X65*VLOOKUP(B65,'Mapping table'!$A:$L,6,0)</f>
        <v>0</v>
      </c>
      <c r="AG65" s="4"/>
      <c r="AH65" s="181">
        <f>VLOOKUP(B65,'Mapping table'!$A:$L,11,0)</f>
        <v>5</v>
      </c>
      <c r="AI65" s="4"/>
      <c r="AJ65" s="4"/>
      <c r="AK65" s="4"/>
      <c r="AL65" s="4"/>
      <c r="AM65" s="4"/>
    </row>
    <row r="66" ht="12.0" customHeight="1" outlineLevel="1">
      <c r="A66" s="161" t="str">
        <f>VLOOKUP(B66,'Mapping table'!A:C,3,0)</f>
        <v>Simon's</v>
      </c>
      <c r="B66" s="204" t="s">
        <v>208</v>
      </c>
      <c r="C66" s="69" t="str">
        <f>VLOOKUP(B66,'Mapping table'!A:B,2,0)</f>
        <v>Simon Jugs M</v>
      </c>
      <c r="D66" s="4"/>
      <c r="E66" s="175"/>
      <c r="F66" s="175"/>
      <c r="G66" s="176"/>
      <c r="H66" s="176"/>
      <c r="I66" s="176"/>
      <c r="J66" s="176"/>
      <c r="K66" s="176"/>
      <c r="L66" s="176"/>
      <c r="M66" s="175"/>
      <c r="N66" s="176"/>
      <c r="O66" s="175"/>
      <c r="P66" s="175"/>
      <c r="Q66" s="187"/>
      <c r="R66" s="188"/>
      <c r="S66" s="189" t="str">
        <f>IF(VLOOKUP($B66,'Mapping table'!$A:$L,10,0)=0,"",VLOOKUP($B66,'Mapping table'!$A:$L,10,0))</f>
        <v>DF</v>
      </c>
      <c r="T66" s="190" t="str">
        <f>IF(VLOOKUP($B66,'Mapping table'!$A:$L,8,0)=0,"",VLOOKUP($B66,'Mapping table'!$A:$L,8,0))</f>
        <v>M</v>
      </c>
      <c r="U66" s="189" t="str">
        <f>IF(VLOOKUP($B66,'Mapping table'!$A:$L,9,0)=0,"",VLOOKUP($B66,'Mapping table'!$A:$L,9,0))</f>
        <v>PU</v>
      </c>
      <c r="V66" s="189" t="str">
        <f>IF(VLOOKUP($B66,'Mapping table'!$A:$L,12,0)=0,"",VLOOKUP($B66,'Mapping table'!$A:$L,12,0))</f>
        <v>Jugs</v>
      </c>
      <c r="W66" s="4"/>
      <c r="X66" s="181">
        <f t="shared" si="14"/>
        <v>0</v>
      </c>
      <c r="Y66" s="4"/>
      <c r="Z66" s="181">
        <f>X66*VLOOKUP(B66,'Mapping table'!$A:$L,11,0)</f>
        <v>0</v>
      </c>
      <c r="AA66" s="4"/>
      <c r="AB66" s="182">
        <f>X66*VLOOKUP(B66,'Mapping table'!A:T,4,0)</f>
        <v>0</v>
      </c>
      <c r="AC66" s="4"/>
      <c r="AD66" s="183">
        <f>X66*VLOOKUP(B66,'Mapping table'!$A:$L,7,0)</f>
        <v>0</v>
      </c>
      <c r="AE66" s="184"/>
      <c r="AF66" s="185">
        <f>X66*VLOOKUP(B66,'Mapping table'!$A:$L,6,0)</f>
        <v>0</v>
      </c>
      <c r="AG66" s="4"/>
      <c r="AH66" s="181">
        <f>VLOOKUP(B66,'Mapping table'!$A:$L,11,0)</f>
        <v>5</v>
      </c>
      <c r="AI66" s="4"/>
      <c r="AJ66" s="4"/>
      <c r="AK66" s="4"/>
      <c r="AL66" s="4"/>
      <c r="AM66" s="4"/>
    </row>
    <row r="67" ht="12.0" customHeight="1" outlineLevel="1">
      <c r="A67" s="161" t="str">
        <f>VLOOKUP(B67,'Mapping table'!A:C,3,0)</f>
        <v>Simon's</v>
      </c>
      <c r="B67" s="204" t="s">
        <v>209</v>
      </c>
      <c r="C67" s="69" t="str">
        <f>VLOOKUP(B67,'Mapping table'!A:B,2,0)</f>
        <v>Simon Jugs L</v>
      </c>
      <c r="D67" s="4"/>
      <c r="E67" s="175"/>
      <c r="F67" s="176"/>
      <c r="G67" s="176"/>
      <c r="H67" s="176"/>
      <c r="I67" s="176"/>
      <c r="J67" s="176"/>
      <c r="K67" s="176"/>
      <c r="L67" s="176"/>
      <c r="M67" s="175"/>
      <c r="N67" s="175"/>
      <c r="O67" s="175"/>
      <c r="P67" s="175"/>
      <c r="Q67" s="187"/>
      <c r="R67" s="188"/>
      <c r="S67" s="189" t="str">
        <f>IF(VLOOKUP($B67,'Mapping table'!$A:$L,10,0)=0,"",VLOOKUP($B67,'Mapping table'!$A:$L,10,0))</f>
        <v>DF</v>
      </c>
      <c r="T67" s="190" t="str">
        <f>IF(VLOOKUP($B67,'Mapping table'!$A:$L,8,0)=0,"",VLOOKUP($B67,'Mapping table'!$A:$L,8,0))</f>
        <v>L</v>
      </c>
      <c r="U67" s="189" t="str">
        <f>IF(VLOOKUP($B67,'Mapping table'!$A:$L,9,0)=0,"",VLOOKUP($B67,'Mapping table'!$A:$L,9,0))</f>
        <v>PU</v>
      </c>
      <c r="V67" s="189" t="str">
        <f>IF(VLOOKUP($B67,'Mapping table'!$A:$L,12,0)=0,"",VLOOKUP($B67,'Mapping table'!$A:$L,12,0))</f>
        <v>Jugs</v>
      </c>
      <c r="W67" s="4"/>
      <c r="X67" s="181">
        <f t="shared" si="14"/>
        <v>0</v>
      </c>
      <c r="Y67" s="4"/>
      <c r="Z67" s="181">
        <f>X67*VLOOKUP(B67,'Mapping table'!$A:$L,11,0)</f>
        <v>0</v>
      </c>
      <c r="AA67" s="4"/>
      <c r="AB67" s="182">
        <f>X67*VLOOKUP(B67,'Mapping table'!A:T,4,0)</f>
        <v>0</v>
      </c>
      <c r="AC67" s="4"/>
      <c r="AD67" s="183">
        <f>X67*VLOOKUP(B67,'Mapping table'!$A:$L,7,0)</f>
        <v>0</v>
      </c>
      <c r="AE67" s="184"/>
      <c r="AF67" s="185">
        <f>X67*VLOOKUP(B67,'Mapping table'!$A:$L,6,0)</f>
        <v>0</v>
      </c>
      <c r="AG67" s="4"/>
      <c r="AH67" s="181">
        <f>VLOOKUP(B67,'Mapping table'!$A:$L,11,0)</f>
        <v>4</v>
      </c>
      <c r="AI67" s="4"/>
      <c r="AJ67" s="4"/>
      <c r="AK67" s="4"/>
      <c r="AL67" s="4"/>
      <c r="AM67" s="4"/>
    </row>
    <row r="68" ht="12.0" customHeight="1" outlineLevel="1">
      <c r="A68" s="161" t="str">
        <f>VLOOKUP(B68,'Mapping table'!A:C,3,0)</f>
        <v>Simon's</v>
      </c>
      <c r="B68" s="204" t="s">
        <v>210</v>
      </c>
      <c r="C68" s="69" t="str">
        <f>VLOOKUP(B68,'Mapping table'!A:B,2,0)</f>
        <v>Simon Triangles XL</v>
      </c>
      <c r="D68" s="4"/>
      <c r="E68" s="175"/>
      <c r="F68" s="176"/>
      <c r="G68" s="176"/>
      <c r="H68" s="176"/>
      <c r="I68" s="176"/>
      <c r="J68" s="176"/>
      <c r="K68" s="176"/>
      <c r="L68" s="176"/>
      <c r="M68" s="176"/>
      <c r="N68" s="176"/>
      <c r="O68" s="175"/>
      <c r="P68" s="175"/>
      <c r="Q68" s="187"/>
      <c r="R68" s="188"/>
      <c r="S68" s="189" t="str">
        <f>IF(VLOOKUP($B68,'Mapping table'!$A:$L,10,0)=0,"",VLOOKUP($B68,'Mapping table'!$A:$L,10,0))</f>
        <v>VBA</v>
      </c>
      <c r="T68" s="190" t="str">
        <f>IF(VLOOKUP($B68,'Mapping table'!$A:$L,8,0)=0,"",VLOOKUP($B68,'Mapping table'!$A:$L,8,0))</f>
        <v>XL</v>
      </c>
      <c r="U68" s="189" t="str">
        <f>IF(VLOOKUP($B68,'Mapping table'!$A:$L,9,0)=0,"",VLOOKUP($B68,'Mapping table'!$A:$L,9,0))</f>
        <v>PU</v>
      </c>
      <c r="V68" s="189" t="str">
        <f>IF(VLOOKUP($B68,'Mapping table'!$A:$L,12,0)=0,"",VLOOKUP($B68,'Mapping table'!$A:$L,12,0))</f>
        <v>Pinches</v>
      </c>
      <c r="W68" s="4"/>
      <c r="X68" s="181">
        <f t="shared" si="14"/>
        <v>0</v>
      </c>
      <c r="Y68" s="4"/>
      <c r="Z68" s="181">
        <f>X68*VLOOKUP(B68,'Mapping table'!$A:$L,11,0)</f>
        <v>0</v>
      </c>
      <c r="AA68" s="4"/>
      <c r="AB68" s="182">
        <f>X68*VLOOKUP(B68,'Mapping table'!A:T,4,0)</f>
        <v>0</v>
      </c>
      <c r="AC68" s="4"/>
      <c r="AD68" s="183">
        <f>X68*VLOOKUP(B68,'Mapping table'!$A:$L,7,0)</f>
        <v>0</v>
      </c>
      <c r="AE68" s="184"/>
      <c r="AF68" s="185">
        <f>X68*VLOOKUP(B68,'Mapping table'!$A:$L,6,0)</f>
        <v>0</v>
      </c>
      <c r="AG68" s="4"/>
      <c r="AH68" s="181">
        <f>VLOOKUP(B68,'Mapping table'!$A:$L,11,0)</f>
        <v>3</v>
      </c>
      <c r="AI68" s="4"/>
      <c r="AJ68" s="4"/>
      <c r="AK68" s="4"/>
      <c r="AL68" s="4"/>
      <c r="AM68" s="4"/>
    </row>
    <row r="69" ht="12.0" customHeight="1" outlineLevel="1">
      <c r="A69" s="161" t="str">
        <f>VLOOKUP(B69,'Mapping table'!A:C,3,0)</f>
        <v>Simon's</v>
      </c>
      <c r="B69" s="204" t="s">
        <v>211</v>
      </c>
      <c r="C69" s="69" t="str">
        <f>VLOOKUP(B69,'Mapping table'!A:B,2,0)</f>
        <v>Simon Jugs XL 1</v>
      </c>
      <c r="D69" s="4"/>
      <c r="E69" s="175"/>
      <c r="F69" s="176"/>
      <c r="G69" s="176"/>
      <c r="H69" s="176"/>
      <c r="I69" s="176"/>
      <c r="J69" s="176"/>
      <c r="K69" s="176"/>
      <c r="L69" s="176"/>
      <c r="M69" s="176"/>
      <c r="N69" s="176"/>
      <c r="O69" s="175"/>
      <c r="P69" s="175"/>
      <c r="Q69" s="187"/>
      <c r="R69" s="188"/>
      <c r="S69" s="189" t="str">
        <f>IF(VLOOKUP($B69,'Mapping table'!$A:$L,10,0)=0,"",VLOOKUP($B69,'Mapping table'!$A:$L,10,0))</f>
        <v>DF</v>
      </c>
      <c r="T69" s="190" t="str">
        <f>IF(VLOOKUP($B69,'Mapping table'!$A:$L,8,0)=0,"",VLOOKUP($B69,'Mapping table'!$A:$L,8,0))</f>
        <v>XL</v>
      </c>
      <c r="U69" s="189" t="str">
        <f>IF(VLOOKUP($B69,'Mapping table'!$A:$L,9,0)=0,"",VLOOKUP($B69,'Mapping table'!$A:$L,9,0))</f>
        <v>PU</v>
      </c>
      <c r="V69" s="189" t="str">
        <f>IF(VLOOKUP($B69,'Mapping table'!$A:$L,12,0)=0,"",VLOOKUP($B69,'Mapping table'!$A:$L,12,0))</f>
        <v>Jugs</v>
      </c>
      <c r="W69" s="4"/>
      <c r="X69" s="181">
        <f t="shared" si="14"/>
        <v>0</v>
      </c>
      <c r="Y69" s="4"/>
      <c r="Z69" s="181">
        <f>X69*VLOOKUP(B69,'Mapping table'!$A:$L,11,0)</f>
        <v>0</v>
      </c>
      <c r="AA69" s="4"/>
      <c r="AB69" s="182">
        <f>X69*VLOOKUP(B69,'Mapping table'!A:T,4,0)</f>
        <v>0</v>
      </c>
      <c r="AC69" s="4"/>
      <c r="AD69" s="183">
        <f>X69*VLOOKUP(B69,'Mapping table'!$A:$L,7,0)</f>
        <v>0</v>
      </c>
      <c r="AE69" s="184"/>
      <c r="AF69" s="185">
        <f>X69*VLOOKUP(B69,'Mapping table'!$A:$L,6,0)</f>
        <v>0</v>
      </c>
      <c r="AG69" s="4"/>
      <c r="AH69" s="181">
        <f>VLOOKUP(B69,'Mapping table'!$A:$L,11,0)</f>
        <v>3</v>
      </c>
      <c r="AI69" s="4"/>
      <c r="AJ69" s="4"/>
      <c r="AK69" s="4"/>
      <c r="AL69" s="4"/>
      <c r="AM69" s="4"/>
    </row>
    <row r="70" ht="12.0" customHeight="1" outlineLevel="1">
      <c r="A70" s="161" t="str">
        <f>VLOOKUP(B70,'Mapping table'!A:C,3,0)</f>
        <v>Simon's</v>
      </c>
      <c r="B70" s="204" t="s">
        <v>212</v>
      </c>
      <c r="C70" s="69" t="str">
        <f>VLOOKUP(B70,'Mapping table'!A:B,2,0)</f>
        <v>Simon Jugs XL 2</v>
      </c>
      <c r="D70" s="4"/>
      <c r="E70" s="175"/>
      <c r="F70" s="176"/>
      <c r="G70" s="175"/>
      <c r="H70" s="176"/>
      <c r="I70" s="176"/>
      <c r="J70" s="176"/>
      <c r="K70" s="176"/>
      <c r="L70" s="176"/>
      <c r="M70" s="176"/>
      <c r="N70" s="176"/>
      <c r="O70" s="175"/>
      <c r="P70" s="175"/>
      <c r="Q70" s="187"/>
      <c r="R70" s="188"/>
      <c r="S70" s="189" t="str">
        <f>IF(VLOOKUP($B70,'Mapping table'!$A:$L,10,0)=0,"",VLOOKUP($B70,'Mapping table'!$A:$L,10,0))</f>
        <v>DF</v>
      </c>
      <c r="T70" s="190" t="str">
        <f>IF(VLOOKUP($B70,'Mapping table'!$A:$L,8,0)=0,"",VLOOKUP($B70,'Mapping table'!$A:$L,8,0))</f>
        <v>XL</v>
      </c>
      <c r="U70" s="189" t="str">
        <f>IF(VLOOKUP($B70,'Mapping table'!$A:$L,9,0)=0,"",VLOOKUP($B70,'Mapping table'!$A:$L,9,0))</f>
        <v>PU</v>
      </c>
      <c r="V70" s="189" t="str">
        <f>IF(VLOOKUP($B70,'Mapping table'!$A:$L,12,0)=0,"",VLOOKUP($B70,'Mapping table'!$A:$L,12,0))</f>
        <v>Jugs</v>
      </c>
      <c r="W70" s="4"/>
      <c r="X70" s="181">
        <f t="shared" si="14"/>
        <v>0</v>
      </c>
      <c r="Y70" s="4"/>
      <c r="Z70" s="181">
        <f>X70*VLOOKUP(B70,'Mapping table'!$A:$L,11,0)</f>
        <v>0</v>
      </c>
      <c r="AA70" s="4"/>
      <c r="AB70" s="182">
        <f>X70*VLOOKUP(B70,'Mapping table'!A:T,4,0)</f>
        <v>0</v>
      </c>
      <c r="AC70" s="4"/>
      <c r="AD70" s="183">
        <f>X70*VLOOKUP(B70,'Mapping table'!$A:$L,7,0)</f>
        <v>0</v>
      </c>
      <c r="AE70" s="184"/>
      <c r="AF70" s="185"/>
      <c r="AG70" s="4"/>
      <c r="AH70" s="181">
        <f>VLOOKUP(B70,'Mapping table'!$A:$L,11,0)</f>
        <v>3</v>
      </c>
      <c r="AI70" s="4"/>
      <c r="AJ70" s="4"/>
      <c r="AK70" s="4"/>
      <c r="AL70" s="4"/>
      <c r="AM70" s="4"/>
    </row>
    <row r="71" ht="12.0" customHeight="1" outlineLevel="1">
      <c r="A71" s="161" t="s">
        <v>4</v>
      </c>
      <c r="B71" s="204" t="s">
        <v>213</v>
      </c>
      <c r="C71" s="69" t="str">
        <f>VLOOKUP(B71,'Mapping table'!A:B,2,0)</f>
        <v>Drop Pinches L</v>
      </c>
      <c r="D71" s="4"/>
      <c r="E71" s="175"/>
      <c r="F71" s="176"/>
      <c r="G71" s="176"/>
      <c r="H71" s="176"/>
      <c r="I71" s="175"/>
      <c r="J71" s="176"/>
      <c r="K71" s="176"/>
      <c r="L71" s="176"/>
      <c r="M71" s="176"/>
      <c r="N71" s="176"/>
      <c r="O71" s="175"/>
      <c r="P71" s="175"/>
      <c r="Q71" s="187"/>
      <c r="R71" s="188"/>
      <c r="S71" s="189" t="str">
        <f>IF(VLOOKUP($B71,'Mapping table'!$A:$L,10,0)=0,"",VLOOKUP($B71,'Mapping table'!$A:$L,10,0))</f>
        <v>DF</v>
      </c>
      <c r="T71" s="190" t="str">
        <f>IF(VLOOKUP($B71,'Mapping table'!$A:$L,8,0)=0,"",VLOOKUP($B71,'Mapping table'!$A:$L,8,0))</f>
        <v>L</v>
      </c>
      <c r="U71" s="189" t="str">
        <f>IF(VLOOKUP($B71,'Mapping table'!$A:$L,9,0)=0,"",VLOOKUP($B71,'Mapping table'!$A:$L,9,0))</f>
        <v>PU</v>
      </c>
      <c r="V71" s="189" t="str">
        <f>IF(VLOOKUP($B71,'Mapping table'!$A:$L,12,0)=0,"",VLOOKUP($B71,'Mapping table'!$A:$L,12,0))</f>
        <v>Jugs</v>
      </c>
      <c r="W71" s="4"/>
      <c r="X71" s="181">
        <f t="shared" si="14"/>
        <v>0</v>
      </c>
      <c r="Y71" s="4"/>
      <c r="Z71" s="181">
        <f>X71*VLOOKUP(B71,'Mapping table'!$A:$L,11,0)</f>
        <v>0</v>
      </c>
      <c r="AA71" s="4"/>
      <c r="AB71" s="182">
        <f>X71*VLOOKUP(B71,'Mapping table'!A:T,4,0)</f>
        <v>0</v>
      </c>
      <c r="AC71" s="4"/>
      <c r="AD71" s="183">
        <f>X71*VLOOKUP(B71,'Mapping table'!$A:$L,7,0)</f>
        <v>0</v>
      </c>
      <c r="AE71" s="184"/>
      <c r="AF71" s="185"/>
      <c r="AG71" s="4"/>
      <c r="AH71" s="181">
        <f>VLOOKUP(B71,'Mapping table'!$A:$L,11,0)</f>
        <v>5</v>
      </c>
      <c r="AI71" s="4"/>
      <c r="AJ71" s="4"/>
      <c r="AK71" s="4"/>
      <c r="AL71" s="4"/>
      <c r="AM71" s="4"/>
    </row>
    <row r="72" ht="12.0" customHeight="1" outlineLevel="1">
      <c r="A72" s="161" t="s">
        <v>4</v>
      </c>
      <c r="B72" s="204" t="s">
        <v>214</v>
      </c>
      <c r="C72" s="69" t="str">
        <f>VLOOKUP(B72,'Mapping table'!A:B,2,0)</f>
        <v>Drop Pinches XL</v>
      </c>
      <c r="D72" s="4"/>
      <c r="E72" s="175"/>
      <c r="F72" s="176"/>
      <c r="G72" s="176"/>
      <c r="H72" s="176"/>
      <c r="I72" s="176"/>
      <c r="J72" s="176"/>
      <c r="K72" s="176"/>
      <c r="L72" s="176"/>
      <c r="M72" s="176"/>
      <c r="N72" s="176"/>
      <c r="O72" s="175"/>
      <c r="P72" s="175"/>
      <c r="Q72" s="187"/>
      <c r="R72" s="188"/>
      <c r="S72" s="189" t="str">
        <f>IF(VLOOKUP($B72,'Mapping table'!$A:$L,10,0)=0,"",VLOOKUP($B72,'Mapping table'!$A:$L,10,0))</f>
        <v>DF</v>
      </c>
      <c r="T72" s="190" t="str">
        <f>IF(VLOOKUP($B72,'Mapping table'!$A:$L,8,0)=0,"",VLOOKUP($B72,'Mapping table'!$A:$L,8,0))</f>
        <v>XL</v>
      </c>
      <c r="U72" s="189" t="str">
        <f>IF(VLOOKUP($B72,'Mapping table'!$A:$L,9,0)=0,"",VLOOKUP($B72,'Mapping table'!$A:$L,9,0))</f>
        <v>PU</v>
      </c>
      <c r="V72" s="189" t="str">
        <f>IF(VLOOKUP($B72,'Mapping table'!$A:$L,12,0)=0,"",VLOOKUP($B72,'Mapping table'!$A:$L,12,0))</f>
        <v>Pinches</v>
      </c>
      <c r="W72" s="4"/>
      <c r="X72" s="181">
        <f t="shared" si="14"/>
        <v>0</v>
      </c>
      <c r="Y72" s="4"/>
      <c r="Z72" s="181">
        <f>X72*VLOOKUP(B72,'Mapping table'!$A:$L,11,0)</f>
        <v>0</v>
      </c>
      <c r="AA72" s="4"/>
      <c r="AB72" s="182">
        <f>X72*VLOOKUP(B72,'Mapping table'!A:T,4,0)</f>
        <v>0</v>
      </c>
      <c r="AC72" s="4"/>
      <c r="AD72" s="183">
        <f>X72*VLOOKUP(B72,'Mapping table'!$A:$L,7,0)</f>
        <v>0</v>
      </c>
      <c r="AE72" s="184"/>
      <c r="AF72" s="185"/>
      <c r="AG72" s="4"/>
      <c r="AH72" s="181">
        <f>VLOOKUP(B72,'Mapping table'!$A:$L,11,0)</f>
        <v>5</v>
      </c>
      <c r="AI72" s="4"/>
      <c r="AJ72" s="4"/>
      <c r="AK72" s="4"/>
      <c r="AL72" s="4"/>
      <c r="AM72" s="4"/>
    </row>
    <row r="73" ht="12.0" customHeight="1" outlineLevel="1">
      <c r="A73" s="161" t="s">
        <v>4</v>
      </c>
      <c r="B73" s="204" t="s">
        <v>215</v>
      </c>
      <c r="C73" s="69" t="str">
        <f>VLOOKUP(B73,'Mapping table'!A:B,2,0)</f>
        <v>Blob Pinches XL</v>
      </c>
      <c r="D73" s="4"/>
      <c r="E73" s="175"/>
      <c r="F73" s="176"/>
      <c r="G73" s="176"/>
      <c r="H73" s="176"/>
      <c r="I73" s="176"/>
      <c r="J73" s="176"/>
      <c r="K73" s="176"/>
      <c r="L73" s="176"/>
      <c r="M73" s="176"/>
      <c r="N73" s="176"/>
      <c r="O73" s="175"/>
      <c r="P73" s="175"/>
      <c r="Q73" s="187"/>
      <c r="R73" s="188"/>
      <c r="S73" s="189" t="str">
        <f>IF(VLOOKUP($B73,'Mapping table'!$A:$L,10,0)=0,"",VLOOKUP($B73,'Mapping table'!$A:$L,10,0))</f>
        <v>VBA</v>
      </c>
      <c r="T73" s="190" t="str">
        <f>IF(VLOOKUP($B73,'Mapping table'!$A:$L,8,0)=0,"",VLOOKUP($B73,'Mapping table'!$A:$L,8,0))</f>
        <v>XL</v>
      </c>
      <c r="U73" s="189" t="str">
        <f>IF(VLOOKUP($B73,'Mapping table'!$A:$L,9,0)=0,"",VLOOKUP($B73,'Mapping table'!$A:$L,9,0))</f>
        <v>PU</v>
      </c>
      <c r="V73" s="189" t="str">
        <f>IF(VLOOKUP($B73,'Mapping table'!$A:$L,12,0)=0,"",VLOOKUP($B73,'Mapping table'!$A:$L,12,0))</f>
        <v>Slopers</v>
      </c>
      <c r="W73" s="4"/>
      <c r="X73" s="181">
        <f t="shared" si="14"/>
        <v>0</v>
      </c>
      <c r="Y73" s="4"/>
      <c r="Z73" s="181">
        <f>X73*VLOOKUP(B73,'Mapping table'!$A:$L,11,0)</f>
        <v>0</v>
      </c>
      <c r="AA73" s="4"/>
      <c r="AB73" s="182">
        <f>X73*VLOOKUP(B73,'Mapping table'!A:T,4,0)</f>
        <v>0</v>
      </c>
      <c r="AC73" s="4"/>
      <c r="AD73" s="183">
        <f>X73*VLOOKUP(B73,'Mapping table'!$A:$L,7,0)</f>
        <v>0</v>
      </c>
      <c r="AE73" s="184"/>
      <c r="AF73" s="185"/>
      <c r="AG73" s="4"/>
      <c r="AH73" s="181">
        <f>VLOOKUP(B73,'Mapping table'!$A:$L,11,0)</f>
        <v>3</v>
      </c>
      <c r="AI73" s="4"/>
      <c r="AJ73" s="4"/>
      <c r="AK73" s="4"/>
      <c r="AL73" s="4"/>
      <c r="AM73" s="4"/>
    </row>
    <row r="74" ht="12.0" customHeight="1" outlineLevel="1">
      <c r="A74" s="161" t="s">
        <v>4</v>
      </c>
      <c r="B74" s="204" t="s">
        <v>216</v>
      </c>
      <c r="C74" s="69" t="str">
        <f>VLOOKUP(B74,'Mapping table'!A:B,2,0)</f>
        <v>Bowl Jug XXL 1</v>
      </c>
      <c r="D74" s="4"/>
      <c r="E74" s="175"/>
      <c r="F74" s="176"/>
      <c r="G74" s="176"/>
      <c r="H74" s="176"/>
      <c r="I74" s="176"/>
      <c r="J74" s="176"/>
      <c r="K74" s="176"/>
      <c r="L74" s="176"/>
      <c r="M74" s="175"/>
      <c r="N74" s="176"/>
      <c r="O74" s="175"/>
      <c r="P74" s="175"/>
      <c r="Q74" s="187"/>
      <c r="R74" s="188"/>
      <c r="S74" s="189" t="str">
        <f>IF(VLOOKUP($B74,'Mapping table'!$A:$L,10,0)=0,"",VLOOKUP($B74,'Mapping table'!$A:$L,10,0))</f>
        <v>DF</v>
      </c>
      <c r="T74" s="190" t="str">
        <f>IF(VLOOKUP($B74,'Mapping table'!$A:$L,8,0)=0,"",VLOOKUP($B74,'Mapping table'!$A:$L,8,0))</f>
        <v>XXL</v>
      </c>
      <c r="U74" s="189" t="str">
        <f>IF(VLOOKUP($B74,'Mapping table'!$A:$L,9,0)=0,"",VLOOKUP($B74,'Mapping table'!$A:$L,9,0))</f>
        <v>PU</v>
      </c>
      <c r="V74" s="189" t="str">
        <f>IF(VLOOKUP($B74,'Mapping table'!$A:$L,12,0)=0,"",VLOOKUP($B74,'Mapping table'!$A:$L,12,0))</f>
        <v>Jugs</v>
      </c>
      <c r="W74" s="4"/>
      <c r="X74" s="181">
        <f t="shared" si="14"/>
        <v>0</v>
      </c>
      <c r="Y74" s="4"/>
      <c r="Z74" s="181">
        <f>X74*VLOOKUP(B74,'Mapping table'!$A:$L,11,0)</f>
        <v>0</v>
      </c>
      <c r="AA74" s="4"/>
      <c r="AB74" s="182">
        <f>X74*VLOOKUP(B74,'Mapping table'!A:T,4,0)</f>
        <v>0</v>
      </c>
      <c r="AC74" s="4"/>
      <c r="AD74" s="183">
        <f>X74*VLOOKUP(B74,'Mapping table'!$A:$L,7,0)</f>
        <v>0</v>
      </c>
      <c r="AE74" s="184"/>
      <c r="AF74" s="185"/>
      <c r="AG74" s="4"/>
      <c r="AH74" s="181">
        <f>VLOOKUP(B74,'Mapping table'!$A:$L,11,0)</f>
        <v>1</v>
      </c>
      <c r="AI74" s="4"/>
      <c r="AJ74" s="4"/>
      <c r="AK74" s="4"/>
      <c r="AL74" s="4"/>
      <c r="AM74" s="4"/>
    </row>
    <row r="75" ht="12.0" customHeight="1" outlineLevel="1">
      <c r="A75" s="161" t="s">
        <v>4</v>
      </c>
      <c r="B75" s="204" t="s">
        <v>217</v>
      </c>
      <c r="C75" s="69" t="str">
        <f>VLOOKUP(B75,'Mapping table'!A:B,2,0)</f>
        <v>Bowl Jug XXL 2</v>
      </c>
      <c r="D75" s="4"/>
      <c r="E75" s="175"/>
      <c r="F75" s="176"/>
      <c r="G75" s="176"/>
      <c r="H75" s="176"/>
      <c r="I75" s="176"/>
      <c r="J75" s="176"/>
      <c r="K75" s="176"/>
      <c r="L75" s="176"/>
      <c r="M75" s="176"/>
      <c r="N75" s="176"/>
      <c r="O75" s="175"/>
      <c r="P75" s="175"/>
      <c r="Q75" s="187"/>
      <c r="R75" s="188"/>
      <c r="S75" s="189" t="str">
        <f>IF(VLOOKUP($B75,'Mapping table'!$A:$L,10,0)=0,"",VLOOKUP($B75,'Mapping table'!$A:$L,10,0))</f>
        <v>DF</v>
      </c>
      <c r="T75" s="190" t="str">
        <f>IF(VLOOKUP($B75,'Mapping table'!$A:$L,8,0)=0,"",VLOOKUP($B75,'Mapping table'!$A:$L,8,0))</f>
        <v>XXL</v>
      </c>
      <c r="U75" s="189" t="str">
        <f>IF(VLOOKUP($B75,'Mapping table'!$A:$L,9,0)=0,"",VLOOKUP($B75,'Mapping table'!$A:$L,9,0))</f>
        <v>PU</v>
      </c>
      <c r="V75" s="189" t="str">
        <f>IF(VLOOKUP($B75,'Mapping table'!$A:$L,12,0)=0,"",VLOOKUP($B75,'Mapping table'!$A:$L,12,0))</f>
        <v>Jugs</v>
      </c>
      <c r="W75" s="4"/>
      <c r="X75" s="181">
        <f t="shared" si="14"/>
        <v>0</v>
      </c>
      <c r="Y75" s="4"/>
      <c r="Z75" s="181">
        <f>X75*VLOOKUP(B75,'Mapping table'!$A:$L,11,0)</f>
        <v>0</v>
      </c>
      <c r="AA75" s="4"/>
      <c r="AB75" s="182">
        <f>X75*VLOOKUP(B75,'Mapping table'!A:T,4,0)</f>
        <v>0</v>
      </c>
      <c r="AC75" s="4"/>
      <c r="AD75" s="183">
        <f>X75*VLOOKUP(B75,'Mapping table'!$A:$L,7,0)</f>
        <v>0</v>
      </c>
      <c r="AE75" s="184"/>
      <c r="AF75" s="185"/>
      <c r="AG75" s="4"/>
      <c r="AH75" s="181">
        <f>VLOOKUP(B75,'Mapping table'!$A:$L,11,0)</f>
        <v>1</v>
      </c>
      <c r="AI75" s="4"/>
      <c r="AJ75" s="4"/>
      <c r="AK75" s="4"/>
      <c r="AL75" s="4"/>
      <c r="AM75" s="4"/>
    </row>
    <row r="76" ht="12.0" customHeight="1" outlineLevel="1">
      <c r="A76" s="161" t="s">
        <v>4</v>
      </c>
      <c r="B76" s="204" t="s">
        <v>218</v>
      </c>
      <c r="C76" s="69" t="str">
        <f>VLOOKUP(B76,'Mapping table'!A:B,2,0)</f>
        <v>Bowl Jug XXL 3</v>
      </c>
      <c r="D76" s="4"/>
      <c r="E76" s="175"/>
      <c r="F76" s="176"/>
      <c r="G76" s="176"/>
      <c r="H76" s="176"/>
      <c r="I76" s="176"/>
      <c r="J76" s="176"/>
      <c r="K76" s="176"/>
      <c r="L76" s="176"/>
      <c r="M76" s="176"/>
      <c r="N76" s="176"/>
      <c r="O76" s="175"/>
      <c r="P76" s="175"/>
      <c r="Q76" s="187"/>
      <c r="R76" s="188"/>
      <c r="S76" s="189" t="str">
        <f>IF(VLOOKUP($B76,'Mapping table'!$A:$L,10,0)=0,"",VLOOKUP($B76,'Mapping table'!$A:$L,10,0))</f>
        <v>DF</v>
      </c>
      <c r="T76" s="190" t="str">
        <f>IF(VLOOKUP($B76,'Mapping table'!$A:$L,8,0)=0,"",VLOOKUP($B76,'Mapping table'!$A:$L,8,0))</f>
        <v>XXL</v>
      </c>
      <c r="U76" s="189" t="str">
        <f>IF(VLOOKUP($B76,'Mapping table'!$A:$L,9,0)=0,"",VLOOKUP($B76,'Mapping table'!$A:$L,9,0))</f>
        <v>PU</v>
      </c>
      <c r="V76" s="189" t="str">
        <f>IF(VLOOKUP($B76,'Mapping table'!$A:$L,12,0)=0,"",VLOOKUP($B76,'Mapping table'!$A:$L,12,0))</f>
        <v>Jugs</v>
      </c>
      <c r="W76" s="4"/>
      <c r="X76" s="181">
        <f t="shared" si="14"/>
        <v>0</v>
      </c>
      <c r="Y76" s="4"/>
      <c r="Z76" s="181">
        <f>X76*VLOOKUP(B76,'Mapping table'!$A:$L,11,0)</f>
        <v>0</v>
      </c>
      <c r="AA76" s="4"/>
      <c r="AB76" s="182">
        <f>X76*VLOOKUP(B76,'Mapping table'!A:T,4,0)</f>
        <v>0</v>
      </c>
      <c r="AC76" s="4"/>
      <c r="AD76" s="183">
        <f>X76*VLOOKUP(B76,'Mapping table'!$A:$L,7,0)</f>
        <v>0</v>
      </c>
      <c r="AE76" s="184"/>
      <c r="AF76" s="185"/>
      <c r="AG76" s="4"/>
      <c r="AH76" s="181">
        <f>VLOOKUP(B76,'Mapping table'!$A:$L,11,0)</f>
        <v>1</v>
      </c>
      <c r="AI76" s="4"/>
      <c r="AJ76" s="4"/>
      <c r="AK76" s="4"/>
      <c r="AL76" s="4"/>
      <c r="AM76" s="4"/>
    </row>
    <row r="77" ht="12.0" customHeight="1" outlineLevel="1">
      <c r="A77" s="161" t="s">
        <v>4</v>
      </c>
      <c r="B77" s="204" t="s">
        <v>219</v>
      </c>
      <c r="C77" s="69" t="str">
        <f>VLOOKUP(B77,'Mapping table'!A:B,2,0)</f>
        <v>Drop Slopers L</v>
      </c>
      <c r="D77" s="4"/>
      <c r="E77" s="175"/>
      <c r="F77" s="176"/>
      <c r="G77" s="176"/>
      <c r="H77" s="176"/>
      <c r="I77" s="176"/>
      <c r="J77" s="176"/>
      <c r="K77" s="176"/>
      <c r="L77" s="176"/>
      <c r="M77" s="176"/>
      <c r="N77" s="176"/>
      <c r="O77" s="175"/>
      <c r="P77" s="175"/>
      <c r="Q77" s="187"/>
      <c r="R77" s="188"/>
      <c r="S77" s="189" t="str">
        <f>IF(VLOOKUP($B77,'Mapping table'!$A:$L,10,0)=0,"",VLOOKUP($B77,'Mapping table'!$A:$L,10,0))</f>
        <v>VBA</v>
      </c>
      <c r="T77" s="190" t="str">
        <f>IF(VLOOKUP($B77,'Mapping table'!$A:$L,8,0)=0,"",VLOOKUP($B77,'Mapping table'!$A:$L,8,0))</f>
        <v>L</v>
      </c>
      <c r="U77" s="189" t="str">
        <f>IF(VLOOKUP($B77,'Mapping table'!$A:$L,9,0)=0,"",VLOOKUP($B77,'Mapping table'!$A:$L,9,0))</f>
        <v>PU</v>
      </c>
      <c r="V77" s="189" t="str">
        <f>IF(VLOOKUP($B77,'Mapping table'!$A:$L,12,0)=0,"",VLOOKUP($B77,'Mapping table'!$A:$L,12,0))</f>
        <v>Slopers</v>
      </c>
      <c r="W77" s="4"/>
      <c r="X77" s="181">
        <f t="shared" si="14"/>
        <v>0</v>
      </c>
      <c r="Y77" s="4"/>
      <c r="Z77" s="181">
        <f>X77*VLOOKUP(B77,'Mapping table'!$A:$L,11,0)</f>
        <v>0</v>
      </c>
      <c r="AA77" s="4"/>
      <c r="AB77" s="182">
        <f>X77*VLOOKUP(B77,'Mapping table'!A:T,4,0)</f>
        <v>0</v>
      </c>
      <c r="AC77" s="4"/>
      <c r="AD77" s="183">
        <f>X77*VLOOKUP(B77,'Mapping table'!$A:$L,7,0)</f>
        <v>0</v>
      </c>
      <c r="AE77" s="184"/>
      <c r="AF77" s="185"/>
      <c r="AG77" s="4"/>
      <c r="AH77" s="181">
        <f>VLOOKUP(B77,'Mapping table'!$A:$L,11,0)</f>
        <v>5</v>
      </c>
      <c r="AI77" s="4"/>
      <c r="AJ77" s="4"/>
      <c r="AK77" s="4"/>
      <c r="AL77" s="4"/>
      <c r="AM77" s="4"/>
    </row>
    <row r="78" ht="12.0" customHeight="1" outlineLevel="1">
      <c r="A78" s="161" t="s">
        <v>4</v>
      </c>
      <c r="B78" s="204" t="s">
        <v>220</v>
      </c>
      <c r="C78" s="69" t="str">
        <f>VLOOKUP(B78,'Mapping table'!A:B,2,0)</f>
        <v>Drop Sloper XXL 1</v>
      </c>
      <c r="D78" s="4"/>
      <c r="E78" s="175"/>
      <c r="F78" s="176"/>
      <c r="G78" s="176"/>
      <c r="H78" s="176"/>
      <c r="I78" s="176"/>
      <c r="J78" s="176"/>
      <c r="K78" s="176"/>
      <c r="L78" s="176"/>
      <c r="M78" s="176"/>
      <c r="N78" s="176"/>
      <c r="O78" s="175"/>
      <c r="P78" s="175"/>
      <c r="Q78" s="187"/>
      <c r="R78" s="188"/>
      <c r="S78" s="189" t="str">
        <f>IF(VLOOKUP($B78,'Mapping table'!$A:$L,10,0)=0,"",VLOOKUP($B78,'Mapping table'!$A:$L,10,0))</f>
        <v>DF</v>
      </c>
      <c r="T78" s="190" t="str">
        <f>IF(VLOOKUP($B78,'Mapping table'!$A:$L,8,0)=0,"",VLOOKUP($B78,'Mapping table'!$A:$L,8,0))</f>
        <v>XXL</v>
      </c>
      <c r="U78" s="189" t="str">
        <f>IF(VLOOKUP($B78,'Mapping table'!$A:$L,9,0)=0,"",VLOOKUP($B78,'Mapping table'!$A:$L,9,0))</f>
        <v>PU</v>
      </c>
      <c r="V78" s="189" t="str">
        <f>IF(VLOOKUP($B78,'Mapping table'!$A:$L,12,0)=0,"",VLOOKUP($B78,'Mapping table'!$A:$L,12,0))</f>
        <v>Slopers</v>
      </c>
      <c r="W78" s="4"/>
      <c r="X78" s="181">
        <f t="shared" si="14"/>
        <v>0</v>
      </c>
      <c r="Y78" s="4"/>
      <c r="Z78" s="181">
        <f>X78*VLOOKUP(B78,'Mapping table'!$A:$L,11,0)</f>
        <v>0</v>
      </c>
      <c r="AA78" s="4"/>
      <c r="AB78" s="182">
        <f>X78*VLOOKUP(B78,'Mapping table'!A:T,4,0)</f>
        <v>0</v>
      </c>
      <c r="AC78" s="4"/>
      <c r="AD78" s="183">
        <f>X78*VLOOKUP(B78,'Mapping table'!$A:$L,7,0)</f>
        <v>0</v>
      </c>
      <c r="AE78" s="184"/>
      <c r="AF78" s="185"/>
      <c r="AG78" s="4"/>
      <c r="AH78" s="181">
        <f>VLOOKUP(B78,'Mapping table'!$A:$L,11,0)</f>
        <v>1</v>
      </c>
      <c r="AI78" s="4"/>
      <c r="AJ78" s="4"/>
      <c r="AK78" s="4"/>
      <c r="AL78" s="4"/>
      <c r="AM78" s="4"/>
    </row>
    <row r="79" ht="12.0" customHeight="1" outlineLevel="1">
      <c r="A79" s="161" t="s">
        <v>4</v>
      </c>
      <c r="B79" s="204" t="s">
        <v>221</v>
      </c>
      <c r="C79" s="69" t="str">
        <f>VLOOKUP(B79,'Mapping table'!A:B,2,0)</f>
        <v>Drop Sloper XXL 2</v>
      </c>
      <c r="D79" s="4"/>
      <c r="E79" s="175"/>
      <c r="F79" s="176"/>
      <c r="G79" s="176"/>
      <c r="H79" s="176"/>
      <c r="I79" s="176"/>
      <c r="J79" s="176"/>
      <c r="K79" s="176"/>
      <c r="L79" s="176"/>
      <c r="M79" s="176"/>
      <c r="N79" s="176"/>
      <c r="O79" s="175"/>
      <c r="P79" s="175"/>
      <c r="Q79" s="187"/>
      <c r="R79" s="188"/>
      <c r="S79" s="189" t="str">
        <f>IF(VLOOKUP($B79,'Mapping table'!$A:$L,10,0)=0,"",VLOOKUP($B79,'Mapping table'!$A:$L,10,0))</f>
        <v>VBA</v>
      </c>
      <c r="T79" s="190" t="str">
        <f>IF(VLOOKUP($B79,'Mapping table'!$A:$L,8,0)=0,"",VLOOKUP($B79,'Mapping table'!$A:$L,8,0))</f>
        <v>XXL</v>
      </c>
      <c r="U79" s="189" t="str">
        <f>IF(VLOOKUP($B79,'Mapping table'!$A:$L,9,0)=0,"",VLOOKUP($B79,'Mapping table'!$A:$L,9,0))</f>
        <v>PU</v>
      </c>
      <c r="V79" s="189" t="str">
        <f>IF(VLOOKUP($B79,'Mapping table'!$A:$L,12,0)=0,"",VLOOKUP($B79,'Mapping table'!$A:$L,12,0))</f>
        <v>Slopers</v>
      </c>
      <c r="W79" s="4"/>
      <c r="X79" s="181">
        <f t="shared" si="14"/>
        <v>0</v>
      </c>
      <c r="Y79" s="4"/>
      <c r="Z79" s="181">
        <f>X79*VLOOKUP(B79,'Mapping table'!$A:$L,11,0)</f>
        <v>0</v>
      </c>
      <c r="AA79" s="4"/>
      <c r="AB79" s="182">
        <f>X79*VLOOKUP(B79,'Mapping table'!A:T,4,0)</f>
        <v>0</v>
      </c>
      <c r="AC79" s="4"/>
      <c r="AD79" s="183">
        <f>X79*VLOOKUP(B79,'Mapping table'!$A:$L,7,0)</f>
        <v>0</v>
      </c>
      <c r="AE79" s="184"/>
      <c r="AF79" s="185"/>
      <c r="AG79" s="4"/>
      <c r="AH79" s="181">
        <f>VLOOKUP(B79,'Mapping table'!$A:$L,11,0)</f>
        <v>1</v>
      </c>
      <c r="AI79" s="4"/>
      <c r="AJ79" s="4"/>
      <c r="AK79" s="4"/>
      <c r="AL79" s="4"/>
      <c r="AM79" s="4"/>
    </row>
    <row r="80" ht="12.0" customHeight="1" outlineLevel="1">
      <c r="A80" s="161" t="s">
        <v>4</v>
      </c>
      <c r="B80" s="204" t="s">
        <v>222</v>
      </c>
      <c r="C80" s="69" t="str">
        <f>VLOOKUP(B80,'Mapping table'!A:B,2,0)</f>
        <v>Drop Sloper XXL 3</v>
      </c>
      <c r="D80" s="4"/>
      <c r="E80" s="175"/>
      <c r="F80" s="176"/>
      <c r="G80" s="176"/>
      <c r="H80" s="176"/>
      <c r="I80" s="176"/>
      <c r="J80" s="176"/>
      <c r="K80" s="176"/>
      <c r="L80" s="176"/>
      <c r="M80" s="176"/>
      <c r="N80" s="176"/>
      <c r="O80" s="175"/>
      <c r="P80" s="175"/>
      <c r="Q80" s="187"/>
      <c r="R80" s="188"/>
      <c r="S80" s="189" t="str">
        <f>IF(VLOOKUP($B80,'Mapping table'!$A:$L,10,0)=0,"",VLOOKUP($B80,'Mapping table'!$A:$L,10,0))</f>
        <v>VBA</v>
      </c>
      <c r="T80" s="190" t="str">
        <f>IF(VLOOKUP($B80,'Mapping table'!$A:$L,8,0)=0,"",VLOOKUP($B80,'Mapping table'!$A:$L,8,0))</f>
        <v>XXL</v>
      </c>
      <c r="U80" s="189" t="str">
        <f>IF(VLOOKUP($B80,'Mapping table'!$A:$L,9,0)=0,"",VLOOKUP($B80,'Mapping table'!$A:$L,9,0))</f>
        <v>PU</v>
      </c>
      <c r="V80" s="189" t="str">
        <f>IF(VLOOKUP($B80,'Mapping table'!$A:$L,12,0)=0,"",VLOOKUP($B80,'Mapping table'!$A:$L,12,0))</f>
        <v>Slopers</v>
      </c>
      <c r="W80" s="4"/>
      <c r="X80" s="181">
        <f t="shared" si="14"/>
        <v>0</v>
      </c>
      <c r="Y80" s="4"/>
      <c r="Z80" s="181">
        <f>X80*VLOOKUP(B80,'Mapping table'!$A:$L,11,0)</f>
        <v>0</v>
      </c>
      <c r="AA80" s="4"/>
      <c r="AB80" s="182">
        <f>X80*VLOOKUP(B80,'Mapping table'!A:T,4,0)</f>
        <v>0</v>
      </c>
      <c r="AC80" s="4"/>
      <c r="AD80" s="183">
        <f>X80*VLOOKUP(B80,'Mapping table'!$A:$L,7,0)</f>
        <v>0</v>
      </c>
      <c r="AE80" s="184"/>
      <c r="AF80" s="185"/>
      <c r="AG80" s="4"/>
      <c r="AH80" s="181">
        <f>VLOOKUP(B80,'Mapping table'!$A:$L,11,0)</f>
        <v>1</v>
      </c>
      <c r="AI80" s="4"/>
      <c r="AJ80" s="4"/>
      <c r="AK80" s="4"/>
      <c r="AL80" s="4"/>
      <c r="AM80" s="4"/>
    </row>
    <row r="81" ht="12.0" customHeight="1" outlineLevel="1">
      <c r="A81" s="161" t="s">
        <v>4</v>
      </c>
      <c r="B81" s="204" t="s">
        <v>223</v>
      </c>
      <c r="C81" s="4" t="str">
        <f>VLOOKUP(B81,'Mapping table'!A:B,2,0)</f>
        <v>Drop Sloper XXL 4</v>
      </c>
      <c r="D81" s="4"/>
      <c r="E81" s="175"/>
      <c r="F81" s="176"/>
      <c r="G81" s="176"/>
      <c r="H81" s="176"/>
      <c r="I81" s="176"/>
      <c r="J81" s="176"/>
      <c r="K81" s="176"/>
      <c r="L81" s="176"/>
      <c r="M81" s="176"/>
      <c r="N81" s="176"/>
      <c r="O81" s="175"/>
      <c r="P81" s="175"/>
      <c r="Q81" s="187"/>
      <c r="R81" s="188"/>
      <c r="S81" s="189" t="str">
        <f>IF(VLOOKUP($B81,'Mapping table'!$A:$L,10,0)=0,"",VLOOKUP($B81,'Mapping table'!$A:$L,10,0))</f>
        <v>VBA</v>
      </c>
      <c r="T81" s="190" t="str">
        <f>IF(VLOOKUP($B81,'Mapping table'!$A:$L,8,0)=0,"",VLOOKUP($B81,'Mapping table'!$A:$L,8,0))</f>
        <v>XXL</v>
      </c>
      <c r="U81" s="189" t="str">
        <f>IF(VLOOKUP($B81,'Mapping table'!$A:$L,9,0)=0,"",VLOOKUP($B81,'Mapping table'!$A:$L,9,0))</f>
        <v>PU</v>
      </c>
      <c r="V81" s="189" t="str">
        <f>IF(VLOOKUP($B81,'Mapping table'!$A:$L,12,0)=0,"",VLOOKUP($B81,'Mapping table'!$A:$L,12,0))</f>
        <v>Pinches</v>
      </c>
      <c r="W81" s="4"/>
      <c r="X81" s="181">
        <f t="shared" si="14"/>
        <v>0</v>
      </c>
      <c r="Y81" s="4"/>
      <c r="Z81" s="181">
        <f>X81*VLOOKUP(B81,'Mapping table'!$A:$L,11,0)</f>
        <v>0</v>
      </c>
      <c r="AA81" s="4"/>
      <c r="AB81" s="182">
        <f>X81*VLOOKUP(B81,'Mapping table'!A:T,4,0)</f>
        <v>0</v>
      </c>
      <c r="AC81" s="4"/>
      <c r="AD81" s="183">
        <f>X81*VLOOKUP(B81,'Mapping table'!$A:$L,7,0)</f>
        <v>0</v>
      </c>
      <c r="AE81" s="184"/>
      <c r="AF81" s="185"/>
      <c r="AG81" s="4"/>
      <c r="AH81" s="181">
        <f>VLOOKUP(B81,'Mapping table'!$A:$L,11,0)</f>
        <v>1</v>
      </c>
      <c r="AI81" s="4"/>
      <c r="AJ81" s="4"/>
      <c r="AK81" s="4"/>
      <c r="AL81" s="4"/>
      <c r="AM81" s="4"/>
    </row>
    <row r="82" ht="12.0" customHeight="1" outlineLevel="1">
      <c r="A82" s="161" t="str">
        <f>VLOOKUP(B82,'Mapping table'!A:C,3,0)</f>
        <v>Simon's</v>
      </c>
      <c r="B82" s="204" t="s">
        <v>224</v>
      </c>
      <c r="C82" s="69" t="s">
        <v>225</v>
      </c>
      <c r="D82" s="4"/>
      <c r="E82" s="175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5"/>
      <c r="Q82" s="187"/>
      <c r="R82" s="188"/>
      <c r="S82" s="189" t="str">
        <f>IF(VLOOKUP($B82,'Mapping table'!$A:$L,10,0)=0,"",VLOOKUP($B82,'Mapping table'!$A:$L,10,0))</f>
        <v>DF</v>
      </c>
      <c r="T82" s="190" t="str">
        <f>IF(VLOOKUP($B82,'Mapping table'!$A:$L,8,0)=0,"",VLOOKUP($B82,'Mapping table'!$A:$L,8,0))</f>
        <v>S</v>
      </c>
      <c r="U82" s="189" t="str">
        <f>IF(VLOOKUP($B82,'Mapping table'!$A:$L,9,0)=0,"",VLOOKUP($B82,'Mapping table'!$A:$L,9,0))</f>
        <v>PE</v>
      </c>
      <c r="V82" s="189" t="str">
        <f>IF(VLOOKUP($B82,'Mapping table'!$A:$L,12,0)=0,"",VLOOKUP($B82,'Mapping table'!$A:$L,12,0))</f>
        <v>Jugs</v>
      </c>
      <c r="W82" s="4"/>
      <c r="X82" s="181">
        <f t="shared" si="14"/>
        <v>0</v>
      </c>
      <c r="Y82" s="4"/>
      <c r="Z82" s="181">
        <f>X82*VLOOKUP(B82,'Mapping table'!$A:$L,11,0)</f>
        <v>0</v>
      </c>
      <c r="AA82" s="4"/>
      <c r="AB82" s="182">
        <f>X82*VLOOKUP(B82,'Mapping table'!A:T,4,0)</f>
        <v>0</v>
      </c>
      <c r="AC82" s="4"/>
      <c r="AD82" s="183">
        <f>X82*VLOOKUP(B82,'Mapping table'!$A:$L,7,0)</f>
        <v>0</v>
      </c>
      <c r="AE82" s="184"/>
      <c r="AF82" s="185"/>
      <c r="AG82" s="4"/>
      <c r="AH82" s="181">
        <f>VLOOKUP(B82,'Mapping table'!$A:$L,11,0)</f>
        <v>20</v>
      </c>
      <c r="AI82" s="4"/>
      <c r="AJ82" s="4"/>
      <c r="AK82" s="4"/>
      <c r="AL82" s="4"/>
      <c r="AM82" s="4"/>
    </row>
    <row r="83" ht="12.0" customHeight="1" outlineLevel="1">
      <c r="A83" s="161" t="str">
        <f>VLOOKUP(B83,'Mapping table'!A:C,3,0)</f>
        <v>Simon's</v>
      </c>
      <c r="B83" s="205" t="s">
        <v>226</v>
      </c>
      <c r="C83" s="206" t="s">
        <v>227</v>
      </c>
      <c r="D83" s="4"/>
      <c r="E83" s="175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5"/>
      <c r="Q83" s="187"/>
      <c r="R83" s="188"/>
      <c r="S83" s="197" t="str">
        <f>IF(VLOOKUP($B83,'Mapping table'!$A:$L,10,0)=0,"",VLOOKUP($B83,'Mapping table'!$A:$L,10,0))</f>
        <v>DF</v>
      </c>
      <c r="T83" s="198" t="str">
        <f>IF(VLOOKUP($B83,'Mapping table'!$A:$L,8,0)=0,"",VLOOKUP($B83,'Mapping table'!$A:$L,8,0))</f>
        <v>L</v>
      </c>
      <c r="U83" s="197" t="str">
        <f>IF(VLOOKUP($B83,'Mapping table'!$A:$L,9,0)=0,"",VLOOKUP($B83,'Mapping table'!$A:$L,9,0))</f>
        <v>PE</v>
      </c>
      <c r="V83" s="197" t="str">
        <f>IF(VLOOKUP($B83,'Mapping table'!$A:$L,12,0)=0,"",VLOOKUP($B83,'Mapping table'!$A:$L,12,0))</f>
        <v>Jugs</v>
      </c>
      <c r="W83" s="4"/>
      <c r="X83" s="181">
        <f t="shared" si="14"/>
        <v>0</v>
      </c>
      <c r="Y83" s="4"/>
      <c r="Z83" s="181">
        <f>X83*VLOOKUP(B83,'Mapping table'!$A:$L,11,0)</f>
        <v>0</v>
      </c>
      <c r="AA83" s="4"/>
      <c r="AB83" s="182">
        <f>X83*VLOOKUP(B83,'Mapping table'!A:T,4,0)</f>
        <v>0</v>
      </c>
      <c r="AC83" s="4"/>
      <c r="AD83" s="183">
        <f>X83*VLOOKUP(B83,'Mapping table'!$A:$L,7,0)</f>
        <v>0</v>
      </c>
      <c r="AE83" s="184"/>
      <c r="AF83" s="185"/>
      <c r="AG83" s="4"/>
      <c r="AH83" s="181">
        <f>VLOOKUP(B83,'Mapping table'!$A:$L,11,0)</f>
        <v>20</v>
      </c>
      <c r="AI83" s="4"/>
      <c r="AJ83" s="4"/>
      <c r="AK83" s="4"/>
      <c r="AL83" s="4"/>
      <c r="AM83" s="4"/>
    </row>
    <row r="84" ht="7.5" customHeight="1">
      <c r="A84" s="161"/>
      <c r="B84" s="4"/>
      <c r="C84" s="4"/>
      <c r="D84" s="4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4"/>
      <c r="T84" s="4"/>
      <c r="U84" s="4"/>
      <c r="V84" s="4"/>
      <c r="W84" s="4"/>
      <c r="X84" s="181"/>
      <c r="Y84" s="4"/>
      <c r="Z84" s="181"/>
      <c r="AA84" s="4"/>
      <c r="AB84" s="182"/>
      <c r="AC84" s="4"/>
      <c r="AD84" s="183"/>
      <c r="AE84" s="184"/>
      <c r="AF84" s="185"/>
      <c r="AG84" s="4"/>
      <c r="AH84" s="181"/>
      <c r="AI84" s="4"/>
      <c r="AJ84" s="4"/>
      <c r="AK84" s="4"/>
      <c r="AL84" s="4"/>
      <c r="AM84" s="4"/>
    </row>
    <row r="85" ht="11.25" customHeight="1">
      <c r="A85" s="161"/>
      <c r="B85" s="211" t="s">
        <v>157</v>
      </c>
      <c r="C85" s="212" t="s">
        <v>158</v>
      </c>
      <c r="D85" s="4"/>
      <c r="E85" s="213" t="s">
        <v>68</v>
      </c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65"/>
      <c r="S85" s="214" t="s">
        <v>159</v>
      </c>
      <c r="T85" s="214" t="s">
        <v>160</v>
      </c>
      <c r="U85" s="214" t="s">
        <v>195</v>
      </c>
      <c r="V85" s="212" t="s">
        <v>162</v>
      </c>
      <c r="W85" s="4"/>
      <c r="X85" s="181"/>
      <c r="Y85" s="4"/>
      <c r="Z85" s="181"/>
      <c r="AA85" s="4"/>
      <c r="AB85" s="182"/>
      <c r="AC85" s="4"/>
      <c r="AD85" s="183"/>
      <c r="AE85" s="184"/>
      <c r="AF85" s="185"/>
      <c r="AG85" s="4"/>
      <c r="AH85" s="181"/>
      <c r="AI85" s="4"/>
      <c r="AJ85" s="4"/>
      <c r="AK85" s="4"/>
      <c r="AL85" s="4"/>
      <c r="AM85" s="4"/>
    </row>
    <row r="86" ht="7.5" customHeight="1">
      <c r="A86" s="161"/>
      <c r="B86" s="4"/>
      <c r="C86" s="4"/>
      <c r="D86" s="4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4"/>
      <c r="T86" s="4"/>
      <c r="U86" s="4"/>
      <c r="V86" s="4"/>
      <c r="W86" s="4"/>
      <c r="X86" s="181"/>
      <c r="Y86" s="4"/>
      <c r="Z86" s="181"/>
      <c r="AA86" s="4"/>
      <c r="AB86" s="182"/>
      <c r="AC86" s="4"/>
      <c r="AD86" s="183"/>
      <c r="AE86" s="184"/>
      <c r="AF86" s="185"/>
      <c r="AG86" s="4"/>
      <c r="AH86" s="181"/>
      <c r="AI86" s="4"/>
      <c r="AJ86" s="4"/>
      <c r="AK86" s="4"/>
      <c r="AL86" s="4"/>
      <c r="AM86" s="4"/>
    </row>
    <row r="87" ht="11.25" customHeight="1" outlineLevel="1">
      <c r="A87" s="161" t="str">
        <f>VLOOKUP(B87,'Mapping table'!A:C,3,0)</f>
        <v>Essentials</v>
      </c>
      <c r="B87" s="203" t="s">
        <v>228</v>
      </c>
      <c r="C87" s="64" t="str">
        <f>VLOOKUP(B87,'Mapping table'!A:B,2,0)</f>
        <v>Triangle Feet XS </v>
      </c>
      <c r="D87" s="4"/>
      <c r="E87" s="175"/>
      <c r="F87" s="176"/>
      <c r="G87" s="176"/>
      <c r="H87" s="176"/>
      <c r="I87" s="176"/>
      <c r="J87" s="176"/>
      <c r="K87" s="176"/>
      <c r="L87" s="176"/>
      <c r="M87" s="176"/>
      <c r="N87" s="176"/>
      <c r="O87" s="175"/>
      <c r="P87" s="175"/>
      <c r="Q87" s="177"/>
      <c r="R87" s="215"/>
      <c r="S87" s="179" t="str">
        <f>IF(VLOOKUP($B87,'Mapping table'!$A:$L,10,0)=0,"",VLOOKUP($B87,'Mapping table'!$A:$L,10,0))</f>
        <v>VBA</v>
      </c>
      <c r="T87" s="179" t="str">
        <f>IF(VLOOKUP($B87,'Mapping table'!$A:$L,8,0)=0,"",VLOOKUP($B87,'Mapping table'!$A:$L,8,0))</f>
        <v>XS</v>
      </c>
      <c r="U87" s="179" t="str">
        <f>IF(VLOOKUP($B87,'Mapping table'!$A:$L,9,0)=0,"",VLOOKUP($B87,'Mapping table'!$A:$L,9,0))</f>
        <v>PU</v>
      </c>
      <c r="V87" s="180" t="str">
        <f>IF(VLOOKUP($B87,'Mapping table'!$A:$L,12,0)=0,"",VLOOKUP($B87,'Mapping table'!$A:$L,12,0))</f>
        <v>Feet</v>
      </c>
      <c r="W87" s="4"/>
      <c r="X87" s="181">
        <f t="shared" ref="X87:X129" si="15">SUM(E87:R87)</f>
        <v>0</v>
      </c>
      <c r="Y87" s="4"/>
      <c r="Z87" s="181">
        <f>X87*VLOOKUP(B87,'Mapping table'!$A:$L,11,0)</f>
        <v>0</v>
      </c>
      <c r="AA87" s="4"/>
      <c r="AB87" s="182">
        <f>X87*VLOOKUP(B87,'Mapping table'!A:T,4,0)</f>
        <v>0</v>
      </c>
      <c r="AC87" s="4"/>
      <c r="AD87" s="183">
        <f>X87*VLOOKUP(B87,'Mapping table'!$A:$L,7,0)</f>
        <v>0</v>
      </c>
      <c r="AE87" s="184"/>
      <c r="AF87" s="185">
        <f>X87*VLOOKUP(B87,'Mapping table'!$A:$L,6,0)</f>
        <v>0</v>
      </c>
      <c r="AG87" s="4"/>
      <c r="AH87" s="181">
        <f>VLOOKUP(B87,'Mapping table'!$A:$L,11,0)</f>
        <v>20</v>
      </c>
      <c r="AI87" s="4"/>
      <c r="AJ87" s="4"/>
      <c r="AK87" s="4"/>
      <c r="AL87" s="4"/>
      <c r="AM87" s="4"/>
    </row>
    <row r="88" ht="11.25" customHeight="1" outlineLevel="1">
      <c r="A88" s="161" t="str">
        <f>VLOOKUP(B88,'Mapping table'!A:C,3,0)</f>
        <v>Essentials</v>
      </c>
      <c r="B88" s="204" t="s">
        <v>229</v>
      </c>
      <c r="C88" s="69" t="str">
        <f>VLOOKUP(B88,'Mapping table'!A:B,2,0)</f>
        <v>Climper Feet XS </v>
      </c>
      <c r="D88" s="4"/>
      <c r="E88" s="175"/>
      <c r="F88" s="176"/>
      <c r="G88" s="176"/>
      <c r="H88" s="176"/>
      <c r="I88" s="176"/>
      <c r="J88" s="176"/>
      <c r="K88" s="176"/>
      <c r="L88" s="176"/>
      <c r="M88" s="176"/>
      <c r="N88" s="176"/>
      <c r="O88" s="175"/>
      <c r="P88" s="175"/>
      <c r="Q88" s="187"/>
      <c r="R88" s="216"/>
      <c r="S88" s="190" t="str">
        <f>IF(VLOOKUP($B88,'Mapping table'!$A:$L,10,0)=0,"",VLOOKUP($B88,'Mapping table'!$A:$L,10,0))</f>
        <v>VBA</v>
      </c>
      <c r="T88" s="190" t="str">
        <f>IF(VLOOKUP($B88,'Mapping table'!$A:$L,8,0)=0,"",VLOOKUP($B88,'Mapping table'!$A:$L,8,0))</f>
        <v>XS</v>
      </c>
      <c r="U88" s="190" t="str">
        <f>IF(VLOOKUP($B88,'Mapping table'!$A:$L,9,0)=0,"",VLOOKUP($B88,'Mapping table'!$A:$L,9,0))</f>
        <v>PU</v>
      </c>
      <c r="V88" s="189" t="str">
        <f>IF(VLOOKUP($B88,'Mapping table'!$A:$L,12,0)=0,"",VLOOKUP($B88,'Mapping table'!$A:$L,12,0))</f>
        <v>Feet</v>
      </c>
      <c r="W88" s="4"/>
      <c r="X88" s="181">
        <f t="shared" si="15"/>
        <v>0</v>
      </c>
      <c r="Y88" s="4"/>
      <c r="Z88" s="181">
        <f>X88*VLOOKUP(B88,'Mapping table'!$A:$L,11,0)</f>
        <v>0</v>
      </c>
      <c r="AA88" s="4"/>
      <c r="AB88" s="182">
        <f>X88*VLOOKUP(B88,'Mapping table'!A:T,4,0)</f>
        <v>0</v>
      </c>
      <c r="AC88" s="4"/>
      <c r="AD88" s="183">
        <f>X88*VLOOKUP(B88,'Mapping table'!$A:$L,7,0)</f>
        <v>0</v>
      </c>
      <c r="AE88" s="184"/>
      <c r="AF88" s="185">
        <f>X88*VLOOKUP(B88,'Mapping table'!$A:$L,6,0)</f>
        <v>0</v>
      </c>
      <c r="AG88" s="4"/>
      <c r="AH88" s="181">
        <f>VLOOKUP(B88,'Mapping table'!$A:$L,11,0)</f>
        <v>20</v>
      </c>
      <c r="AI88" s="4"/>
      <c r="AJ88" s="4"/>
      <c r="AK88" s="4"/>
      <c r="AL88" s="4"/>
      <c r="AM88" s="4"/>
    </row>
    <row r="89" ht="12.0" customHeight="1" outlineLevel="1">
      <c r="A89" s="161" t="str">
        <f>VLOOKUP(B89,'Mapping table'!A:C,3,0)</f>
        <v>Essentials</v>
      </c>
      <c r="B89" s="204" t="s">
        <v>230</v>
      </c>
      <c r="C89" s="69" t="str">
        <f>VLOOKUP(B89,'Mapping table'!A:B,2,0)</f>
        <v>Macro Feet XS </v>
      </c>
      <c r="D89" s="4"/>
      <c r="E89" s="175"/>
      <c r="F89" s="175"/>
      <c r="G89" s="176"/>
      <c r="H89" s="176"/>
      <c r="I89" s="176"/>
      <c r="J89" s="176"/>
      <c r="K89" s="176"/>
      <c r="L89" s="176"/>
      <c r="M89" s="176"/>
      <c r="N89" s="176"/>
      <c r="O89" s="175"/>
      <c r="P89" s="175"/>
      <c r="Q89" s="187"/>
      <c r="R89" s="216"/>
      <c r="S89" s="190" t="str">
        <f>IF(VLOOKUP($B89,'Mapping table'!$A:$L,10,0)=0,"",VLOOKUP($B89,'Mapping table'!$A:$L,10,0))</f>
        <v>VBA</v>
      </c>
      <c r="T89" s="190" t="str">
        <f>IF(VLOOKUP($B89,'Mapping table'!$A:$L,8,0)=0,"",VLOOKUP($B89,'Mapping table'!$A:$L,8,0))</f>
        <v>XS</v>
      </c>
      <c r="U89" s="190" t="str">
        <f>IF(VLOOKUP($B89,'Mapping table'!$A:$L,9,0)=0,"",VLOOKUP($B89,'Mapping table'!$A:$L,9,0))</f>
        <v>PU</v>
      </c>
      <c r="V89" s="189" t="str">
        <f>IF(VLOOKUP($B89,'Mapping table'!$A:$L,12,0)=0,"",VLOOKUP($B89,'Mapping table'!$A:$L,12,0))</f>
        <v>Feet</v>
      </c>
      <c r="W89" s="4"/>
      <c r="X89" s="181">
        <f t="shared" si="15"/>
        <v>0</v>
      </c>
      <c r="Y89" s="4"/>
      <c r="Z89" s="181">
        <f>X89*VLOOKUP(B89,'Mapping table'!$A:$L,11,0)</f>
        <v>0</v>
      </c>
      <c r="AA89" s="4"/>
      <c r="AB89" s="182">
        <f>X89*VLOOKUP(B89,'Mapping table'!A:T,4,0)</f>
        <v>0</v>
      </c>
      <c r="AC89" s="4"/>
      <c r="AD89" s="183">
        <f>X89*VLOOKUP(B89,'Mapping table'!$A:$L,7,0)</f>
        <v>0</v>
      </c>
      <c r="AE89" s="184"/>
      <c r="AF89" s="185">
        <f>X89*VLOOKUP(B89,'Mapping table'!$A:$L,6,0)</f>
        <v>0</v>
      </c>
      <c r="AG89" s="4"/>
      <c r="AH89" s="181">
        <f>VLOOKUP(B89,'Mapping table'!$A:$L,11,0)</f>
        <v>20</v>
      </c>
      <c r="AI89" s="4"/>
      <c r="AJ89" s="4"/>
      <c r="AK89" s="4"/>
      <c r="AL89" s="4"/>
      <c r="AM89" s="4"/>
    </row>
    <row r="90" ht="11.25" customHeight="1" outlineLevel="1">
      <c r="A90" s="161" t="str">
        <f>VLOOKUP(B90,'Mapping table'!A:C,3,0)</f>
        <v>Essentials</v>
      </c>
      <c r="B90" s="204" t="s">
        <v>231</v>
      </c>
      <c r="C90" s="69" t="str">
        <f>VLOOKUP(B90,'Mapping table'!A:B,2,0)</f>
        <v>Essential Feet XS</v>
      </c>
      <c r="D90" s="4"/>
      <c r="E90" s="175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5"/>
      <c r="Q90" s="187"/>
      <c r="R90" s="216"/>
      <c r="S90" s="190" t="str">
        <f>IF(VLOOKUP($B90,'Mapping table'!$A:$L,10,0)=0,"",VLOOKUP($B90,'Mapping table'!$A:$L,10,0))</f>
        <v>DF</v>
      </c>
      <c r="T90" s="190" t="str">
        <f>IF(VLOOKUP($B90,'Mapping table'!$A:$L,8,0)=0,"",VLOOKUP($B90,'Mapping table'!$A:$L,8,0))</f>
        <v>XS</v>
      </c>
      <c r="U90" s="190" t="str">
        <f>IF(VLOOKUP($B90,'Mapping table'!$A:$L,9,0)=0,"",VLOOKUP($B90,'Mapping table'!$A:$L,9,0))</f>
        <v>PE</v>
      </c>
      <c r="V90" s="189" t="str">
        <f>IF(VLOOKUP($B90,'Mapping table'!$A:$L,12,0)=0,"",VLOOKUP($B90,'Mapping table'!$A:$L,12,0))</f>
        <v>Feet</v>
      </c>
      <c r="W90" s="4"/>
      <c r="X90" s="181">
        <f t="shared" si="15"/>
        <v>0</v>
      </c>
      <c r="Y90" s="4"/>
      <c r="Z90" s="181">
        <f>X90*VLOOKUP(B90,'Mapping table'!$A:$L,11,0)</f>
        <v>0</v>
      </c>
      <c r="AA90" s="4"/>
      <c r="AB90" s="182">
        <f>X90*VLOOKUP(B90,'Mapping table'!A:T,4,0)</f>
        <v>0</v>
      </c>
      <c r="AC90" s="4"/>
      <c r="AD90" s="183">
        <f>X90*VLOOKUP(B90,'Mapping table'!$A:$L,7,0)</f>
        <v>0</v>
      </c>
      <c r="AE90" s="184"/>
      <c r="AF90" s="185">
        <f>X90*VLOOKUP(B90,'Mapping table'!$A:$L,6,0)</f>
        <v>0</v>
      </c>
      <c r="AG90" s="4"/>
      <c r="AH90" s="181">
        <f>VLOOKUP(B90,'Mapping table'!$A:$L,11,0)</f>
        <v>10</v>
      </c>
      <c r="AI90" s="4"/>
      <c r="AJ90" s="4"/>
      <c r="AK90" s="4"/>
      <c r="AL90" s="4"/>
      <c r="AM90" s="4"/>
    </row>
    <row r="91" ht="11.25" customHeight="1" outlineLevel="1">
      <c r="A91" s="161" t="str">
        <f>VLOOKUP(B91,'Mapping table'!A:C,3,0)</f>
        <v>Essentials</v>
      </c>
      <c r="B91" s="204" t="s">
        <v>232</v>
      </c>
      <c r="C91" s="69" t="str">
        <f>VLOOKUP(B91,'Mapping table'!A:B,2,0)</f>
        <v>Organic Feet S</v>
      </c>
      <c r="D91" s="4"/>
      <c r="E91" s="175"/>
      <c r="F91" s="176"/>
      <c r="G91" s="176"/>
      <c r="H91" s="176"/>
      <c r="I91" s="176"/>
      <c r="J91" s="176"/>
      <c r="K91" s="176"/>
      <c r="L91" s="176"/>
      <c r="M91" s="176"/>
      <c r="N91" s="176"/>
      <c r="O91" s="175"/>
      <c r="P91" s="175"/>
      <c r="Q91" s="187"/>
      <c r="R91" s="216"/>
      <c r="S91" s="190" t="str">
        <f>IF(VLOOKUP($B91,'Mapping table'!$A:$L,10,0)=0,"",VLOOKUP($B91,'Mapping table'!$A:$L,10,0))</f>
        <v>DF</v>
      </c>
      <c r="T91" s="190" t="str">
        <f>IF(VLOOKUP($B91,'Mapping table'!$A:$L,8,0)=0,"",VLOOKUP($B91,'Mapping table'!$A:$L,8,0))</f>
        <v>S</v>
      </c>
      <c r="U91" s="190" t="str">
        <f>IF(VLOOKUP($B91,'Mapping table'!$A:$L,9,0)=0,"",VLOOKUP($B91,'Mapping table'!$A:$L,9,0))</f>
        <v>PU</v>
      </c>
      <c r="V91" s="189" t="str">
        <f>IF(VLOOKUP($B91,'Mapping table'!$A:$L,12,0)=0,"",VLOOKUP($B91,'Mapping table'!$A:$L,12,0))</f>
        <v>Feet</v>
      </c>
      <c r="W91" s="4"/>
      <c r="X91" s="181">
        <f t="shared" si="15"/>
        <v>0</v>
      </c>
      <c r="Y91" s="4"/>
      <c r="Z91" s="181">
        <f>X91*VLOOKUP(B91,'Mapping table'!$A:$L,11,0)</f>
        <v>0</v>
      </c>
      <c r="AA91" s="4"/>
      <c r="AB91" s="182">
        <f>X91*VLOOKUP(B91,'Mapping table'!A:T,4,0)</f>
        <v>0</v>
      </c>
      <c r="AC91" s="4"/>
      <c r="AD91" s="183">
        <f>X91*VLOOKUP(B91,'Mapping table'!$A:$L,7,0)</f>
        <v>0</v>
      </c>
      <c r="AE91" s="184"/>
      <c r="AF91" s="185">
        <f>X91*VLOOKUP(B91,'Mapping table'!$A:$L,6,0)</f>
        <v>0</v>
      </c>
      <c r="AG91" s="4"/>
      <c r="AH91" s="181">
        <f>VLOOKUP(B91,'Mapping table'!$A:$L,11,0)</f>
        <v>10</v>
      </c>
      <c r="AI91" s="4"/>
      <c r="AJ91" s="4"/>
      <c r="AK91" s="4"/>
      <c r="AL91" s="4"/>
      <c r="AM91" s="4"/>
    </row>
    <row r="92" ht="11.25" customHeight="1" outlineLevel="1">
      <c r="A92" s="161" t="str">
        <f>VLOOKUP(B92,'Mapping table'!A:C,3,0)</f>
        <v>Essentials</v>
      </c>
      <c r="B92" s="204" t="s">
        <v>233</v>
      </c>
      <c r="C92" s="69" t="str">
        <f>VLOOKUP(B92,'Mapping table'!A:B,2,0)</f>
        <v>Crater Feet S</v>
      </c>
      <c r="D92" s="4"/>
      <c r="E92" s="175"/>
      <c r="F92" s="175"/>
      <c r="G92" s="176"/>
      <c r="H92" s="176"/>
      <c r="I92" s="176"/>
      <c r="J92" s="176"/>
      <c r="K92" s="176"/>
      <c r="L92" s="176"/>
      <c r="M92" s="176"/>
      <c r="N92" s="176"/>
      <c r="O92" s="175"/>
      <c r="P92" s="175"/>
      <c r="Q92" s="187"/>
      <c r="R92" s="216"/>
      <c r="S92" s="190" t="str">
        <f>IF(VLOOKUP($B92,'Mapping table'!$A:$L,10,0)=0,"",VLOOKUP($B92,'Mapping table'!$A:$L,10,0))</f>
        <v>DF</v>
      </c>
      <c r="T92" s="190" t="str">
        <f>IF(VLOOKUP($B92,'Mapping table'!$A:$L,8,0)=0,"",VLOOKUP($B92,'Mapping table'!$A:$L,8,0))</f>
        <v>S</v>
      </c>
      <c r="U92" s="190" t="str">
        <f>IF(VLOOKUP($B92,'Mapping table'!$A:$L,9,0)=0,"",VLOOKUP($B92,'Mapping table'!$A:$L,9,0))</f>
        <v>PU</v>
      </c>
      <c r="V92" s="189" t="str">
        <f>IF(VLOOKUP($B92,'Mapping table'!$A:$L,12,0)=0,"",VLOOKUP($B92,'Mapping table'!$A:$L,12,0))</f>
        <v>Feet</v>
      </c>
      <c r="W92" s="4"/>
      <c r="X92" s="181">
        <f t="shared" si="15"/>
        <v>0</v>
      </c>
      <c r="Y92" s="4"/>
      <c r="Z92" s="181">
        <f>X92*VLOOKUP(B92,'Mapping table'!$A:$L,11,0)</f>
        <v>0</v>
      </c>
      <c r="AA92" s="4"/>
      <c r="AB92" s="182">
        <f>X92*VLOOKUP(B92,'Mapping table'!A:T,4,0)</f>
        <v>0</v>
      </c>
      <c r="AC92" s="4"/>
      <c r="AD92" s="183">
        <f>X92*VLOOKUP(B92,'Mapping table'!$A:$L,7,0)</f>
        <v>0</v>
      </c>
      <c r="AE92" s="184"/>
      <c r="AF92" s="185">
        <f>X92*VLOOKUP(B92,'Mapping table'!$A:$L,6,0)</f>
        <v>0</v>
      </c>
      <c r="AG92" s="4"/>
      <c r="AH92" s="181">
        <f>VLOOKUP(B92,'Mapping table'!$A:$L,11,0)</f>
        <v>10</v>
      </c>
      <c r="AI92" s="4"/>
      <c r="AJ92" s="4"/>
      <c r="AK92" s="4"/>
      <c r="AL92" s="4"/>
      <c r="AM92" s="4"/>
    </row>
    <row r="93" ht="11.25" customHeight="1" outlineLevel="1">
      <c r="A93" s="161" t="str">
        <f>VLOOKUP(B93,'Mapping table'!A:C,3,0)</f>
        <v>Essentials</v>
      </c>
      <c r="B93" s="204" t="s">
        <v>234</v>
      </c>
      <c r="C93" s="69" t="str">
        <f>VLOOKUP(B93,'Mapping table'!A:B,2,0)</f>
        <v>Pyramid Feet S</v>
      </c>
      <c r="D93" s="4"/>
      <c r="E93" s="175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5"/>
      <c r="Q93" s="187"/>
      <c r="R93" s="217"/>
      <c r="S93" s="190" t="str">
        <f>IF(VLOOKUP($B93,'Mapping table'!$A:$L,10,0)=0,"",VLOOKUP($B93,'Mapping table'!$A:$L,10,0))</f>
        <v>DF</v>
      </c>
      <c r="T93" s="190" t="str">
        <f>IF(VLOOKUP($B93,'Mapping table'!$A:$L,8,0)=0,"",VLOOKUP($B93,'Mapping table'!$A:$L,8,0))</f>
        <v>S</v>
      </c>
      <c r="U93" s="190" t="str">
        <f>IF(VLOOKUP($B93,'Mapping table'!$A:$L,9,0)=0,"",VLOOKUP($B93,'Mapping table'!$A:$L,9,0))</f>
        <v>PE</v>
      </c>
      <c r="V93" s="189" t="str">
        <f>IF(VLOOKUP($B93,'Mapping table'!$A:$L,12,0)=0,"",VLOOKUP($B93,'Mapping table'!$A:$L,12,0))</f>
        <v>Feet</v>
      </c>
      <c r="W93" s="4"/>
      <c r="X93" s="181">
        <f t="shared" si="15"/>
        <v>0</v>
      </c>
      <c r="Y93" s="4"/>
      <c r="Z93" s="181">
        <f>X93*VLOOKUP(B93,'Mapping table'!$A:$L,11,0)</f>
        <v>0</v>
      </c>
      <c r="AA93" s="4"/>
      <c r="AB93" s="182">
        <f>X93*VLOOKUP(B93,'Mapping table'!A:T,4,0)</f>
        <v>0</v>
      </c>
      <c r="AC93" s="4"/>
      <c r="AD93" s="183">
        <f>X93*VLOOKUP(B93,'Mapping table'!$A:$L,7,0)</f>
        <v>0</v>
      </c>
      <c r="AE93" s="184"/>
      <c r="AF93" s="185">
        <f>X93*VLOOKUP(B93,'Mapping table'!$A:$L,6,0)</f>
        <v>0</v>
      </c>
      <c r="AG93" s="4"/>
      <c r="AH93" s="181">
        <f>VLOOKUP(B93,'Mapping table'!$A:$L,11,0)</f>
        <v>10</v>
      </c>
      <c r="AI93" s="4"/>
      <c r="AJ93" s="4"/>
      <c r="AK93" s="4"/>
      <c r="AL93" s="4"/>
      <c r="AM93" s="4"/>
    </row>
    <row r="94" ht="11.25" customHeight="1" outlineLevel="1">
      <c r="A94" s="161" t="str">
        <f>VLOOKUP(B94,'Mapping table'!A:C,3,0)</f>
        <v>Essentials</v>
      </c>
      <c r="B94" s="204" t="s">
        <v>235</v>
      </c>
      <c r="C94" s="69" t="str">
        <f>VLOOKUP(B94,'Mapping table'!A:B,2,0)</f>
        <v>Round Feet S</v>
      </c>
      <c r="D94" s="4"/>
      <c r="E94" s="175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5"/>
      <c r="Q94" s="187"/>
      <c r="R94" s="216"/>
      <c r="S94" s="190" t="str">
        <f>IF(VLOOKUP($B94,'Mapping table'!$A:$L,10,0)=0,"",VLOOKUP($B94,'Mapping table'!$A:$L,10,0))</f>
        <v>DF</v>
      </c>
      <c r="T94" s="190" t="str">
        <f>IF(VLOOKUP($B94,'Mapping table'!$A:$L,8,0)=0,"",VLOOKUP($B94,'Mapping table'!$A:$L,8,0))</f>
        <v>S</v>
      </c>
      <c r="U94" s="190" t="str">
        <f>IF(VLOOKUP($B94,'Mapping table'!$A:$L,9,0)=0,"",VLOOKUP($B94,'Mapping table'!$A:$L,9,0))</f>
        <v>PE</v>
      </c>
      <c r="V94" s="189" t="str">
        <f>IF(VLOOKUP($B94,'Mapping table'!$A:$L,12,0)=0,"",VLOOKUP($B94,'Mapping table'!$A:$L,12,0))</f>
        <v>Feet</v>
      </c>
      <c r="W94" s="4"/>
      <c r="X94" s="181">
        <f t="shared" si="15"/>
        <v>0</v>
      </c>
      <c r="Y94" s="4"/>
      <c r="Z94" s="181">
        <f>X94*VLOOKUP(B94,'Mapping table'!$A:$L,11,0)</f>
        <v>0</v>
      </c>
      <c r="AA94" s="4"/>
      <c r="AB94" s="182">
        <f>X94*VLOOKUP(B94,'Mapping table'!A:T,4,0)</f>
        <v>0</v>
      </c>
      <c r="AC94" s="4"/>
      <c r="AD94" s="183">
        <f>X94*VLOOKUP(B94,'Mapping table'!$A:$L,7,0)</f>
        <v>0</v>
      </c>
      <c r="AE94" s="184"/>
      <c r="AF94" s="185">
        <f>X94*VLOOKUP(B94,'Mapping table'!$A:$L,6,0)</f>
        <v>0</v>
      </c>
      <c r="AG94" s="4"/>
      <c r="AH94" s="181">
        <f>VLOOKUP(B94,'Mapping table'!$A:$L,11,0)</f>
        <v>10</v>
      </c>
      <c r="AI94" s="4"/>
      <c r="AJ94" s="4"/>
      <c r="AK94" s="4"/>
      <c r="AL94" s="4"/>
      <c r="AM94" s="4"/>
    </row>
    <row r="95" ht="11.25" customHeight="1" outlineLevel="1">
      <c r="A95" s="161" t="str">
        <f>VLOOKUP(B95,'Mapping table'!A:C,3,0)</f>
        <v>Essentials</v>
      </c>
      <c r="B95" s="204" t="s">
        <v>236</v>
      </c>
      <c r="C95" s="69" t="str">
        <f>VLOOKUP(B95,'Mapping table'!A:B,2,0)</f>
        <v>Wave Edges S</v>
      </c>
      <c r="D95" s="4"/>
      <c r="E95" s="175"/>
      <c r="F95" s="176"/>
      <c r="G95" s="176"/>
      <c r="H95" s="176"/>
      <c r="I95" s="176"/>
      <c r="J95" s="176"/>
      <c r="K95" s="176"/>
      <c r="L95" s="176"/>
      <c r="M95" s="176"/>
      <c r="N95" s="176"/>
      <c r="O95" s="175"/>
      <c r="P95" s="175"/>
      <c r="Q95" s="187"/>
      <c r="R95" s="216"/>
      <c r="S95" s="190" t="str">
        <f>IF(VLOOKUP($B95,'Mapping table'!$A:$L,10,0)=0,"",VLOOKUP($B95,'Mapping table'!$A:$L,10,0))</f>
        <v>VBA</v>
      </c>
      <c r="T95" s="190" t="str">
        <f>IF(VLOOKUP($B95,'Mapping table'!$A:$L,8,0)=0,"",VLOOKUP($B95,'Mapping table'!$A:$L,8,0))</f>
        <v>S</v>
      </c>
      <c r="U95" s="190" t="str">
        <f>IF(VLOOKUP($B95,'Mapping table'!$A:$L,9,0)=0,"",VLOOKUP($B95,'Mapping table'!$A:$L,9,0))</f>
        <v>PU</v>
      </c>
      <c r="V95" s="189" t="str">
        <f>IF(VLOOKUP($B95,'Mapping table'!$A:$L,12,0)=0,"",VLOOKUP($B95,'Mapping table'!$A:$L,12,0))</f>
        <v>Edges</v>
      </c>
      <c r="W95" s="4"/>
      <c r="X95" s="181">
        <f t="shared" si="15"/>
        <v>0</v>
      </c>
      <c r="Y95" s="4"/>
      <c r="Z95" s="181">
        <f>X95*VLOOKUP(B95,'Mapping table'!$A:$L,11,0)</f>
        <v>0</v>
      </c>
      <c r="AA95" s="4"/>
      <c r="AB95" s="182">
        <f>X95*VLOOKUP(B95,'Mapping table'!A:T,4,0)</f>
        <v>0</v>
      </c>
      <c r="AC95" s="4"/>
      <c r="AD95" s="183">
        <f>X95*VLOOKUP(B95,'Mapping table'!$A:$L,7,0)</f>
        <v>0</v>
      </c>
      <c r="AE95" s="184"/>
      <c r="AF95" s="185">
        <f>X95*VLOOKUP(B95,'Mapping table'!$A:$L,6,0)</f>
        <v>0</v>
      </c>
      <c r="AG95" s="218"/>
      <c r="AH95" s="181">
        <f>VLOOKUP(B95,'Mapping table'!$A:$L,11,0)</f>
        <v>10</v>
      </c>
      <c r="AI95" s="4"/>
      <c r="AJ95" s="4"/>
      <c r="AK95" s="4"/>
      <c r="AL95" s="4"/>
      <c r="AM95" s="4"/>
    </row>
    <row r="96" ht="11.25" customHeight="1" outlineLevel="1">
      <c r="A96" s="161" t="str">
        <f>VLOOKUP(B96,'Mapping table'!A:C,3,0)</f>
        <v>Essentials</v>
      </c>
      <c r="B96" s="204" t="s">
        <v>237</v>
      </c>
      <c r="C96" s="69" t="str">
        <f>VLOOKUP(B96,'Mapping table'!A:B,2,0)</f>
        <v>Wing Edges M</v>
      </c>
      <c r="D96" s="4"/>
      <c r="E96" s="175"/>
      <c r="F96" s="176"/>
      <c r="G96" s="176"/>
      <c r="H96" s="176"/>
      <c r="I96" s="176"/>
      <c r="J96" s="176"/>
      <c r="K96" s="176"/>
      <c r="L96" s="176"/>
      <c r="M96" s="176"/>
      <c r="N96" s="176"/>
      <c r="O96" s="175"/>
      <c r="P96" s="175"/>
      <c r="Q96" s="187"/>
      <c r="R96" s="216"/>
      <c r="S96" s="190" t="str">
        <f>IF(VLOOKUP($B96,'Mapping table'!$A:$L,10,0)=0,"",VLOOKUP($B96,'Mapping table'!$A:$L,10,0))</f>
        <v>DF</v>
      </c>
      <c r="T96" s="190" t="str">
        <f>IF(VLOOKUP($B96,'Mapping table'!$A:$L,8,0)=0,"",VLOOKUP($B96,'Mapping table'!$A:$L,8,0))</f>
        <v>M</v>
      </c>
      <c r="U96" s="190" t="str">
        <f>IF(VLOOKUP($B96,'Mapping table'!$A:$L,9,0)=0,"",VLOOKUP($B96,'Mapping table'!$A:$L,9,0))</f>
        <v>PU</v>
      </c>
      <c r="V96" s="189" t="str">
        <f>IF(VLOOKUP($B96,'Mapping table'!$A:$L,12,0)=0,"",VLOOKUP($B96,'Mapping table'!$A:$L,12,0))</f>
        <v>Edges</v>
      </c>
      <c r="W96" s="4"/>
      <c r="X96" s="181">
        <f t="shared" si="15"/>
        <v>0</v>
      </c>
      <c r="Y96" s="4"/>
      <c r="Z96" s="181">
        <f>X96*VLOOKUP(B96,'Mapping table'!$A:$L,11,0)</f>
        <v>0</v>
      </c>
      <c r="AA96" s="4"/>
      <c r="AB96" s="182">
        <f>X96*VLOOKUP(B96,'Mapping table'!A:T,4,0)</f>
        <v>0</v>
      </c>
      <c r="AC96" s="4"/>
      <c r="AD96" s="183">
        <f>X96*VLOOKUP(B96,'Mapping table'!$A:$L,7,0)</f>
        <v>0</v>
      </c>
      <c r="AE96" s="184"/>
      <c r="AF96" s="185">
        <f>X96*VLOOKUP(B96,'Mapping table'!$A:$L,6,0)</f>
        <v>0</v>
      </c>
      <c r="AG96" s="4"/>
      <c r="AH96" s="181">
        <f>VLOOKUP(B96,'Mapping table'!$A:$L,11,0)</f>
        <v>5</v>
      </c>
      <c r="AI96" s="4"/>
      <c r="AJ96" s="4"/>
      <c r="AK96" s="4"/>
      <c r="AL96" s="4"/>
      <c r="AM96" s="4"/>
    </row>
    <row r="97" ht="11.25" customHeight="1" outlineLevel="1">
      <c r="A97" s="161" t="str">
        <f>VLOOKUP(B97,'Mapping table'!A:C,3,0)</f>
        <v>Essentials</v>
      </c>
      <c r="B97" s="204" t="s">
        <v>238</v>
      </c>
      <c r="C97" s="69" t="s">
        <v>239</v>
      </c>
      <c r="D97" s="4"/>
      <c r="E97" s="175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5"/>
      <c r="Q97" s="187"/>
      <c r="R97" s="216"/>
      <c r="S97" s="190" t="str">
        <f>IF(VLOOKUP($B97,'Mapping table'!$A:$L,10,0)=0,"",VLOOKUP($B97,'Mapping table'!$A:$L,10,0))</f>
        <v>DF</v>
      </c>
      <c r="T97" s="190" t="str">
        <f>IF(VLOOKUP($B97,'Mapping table'!$A:$L,8,0)=0,"",VLOOKUP($B97,'Mapping table'!$A:$L,8,0))</f>
        <v>M</v>
      </c>
      <c r="U97" s="190" t="str">
        <f>IF(VLOOKUP($B97,'Mapping table'!$A:$L,9,0)=0,"",VLOOKUP($B97,'Mapping table'!$A:$L,9,0))</f>
        <v>PE</v>
      </c>
      <c r="V97" s="189" t="str">
        <f>IF(VLOOKUP($B97,'Mapping table'!$A:$L,12,0)=0,"",VLOOKUP($B97,'Mapping table'!$A:$L,12,0))</f>
        <v>Pinches</v>
      </c>
      <c r="W97" s="4"/>
      <c r="X97" s="181">
        <f t="shared" si="15"/>
        <v>0</v>
      </c>
      <c r="Y97" s="4"/>
      <c r="Z97" s="181">
        <f>X97*VLOOKUP(B97,'Mapping table'!$A:$L,11,0)</f>
        <v>0</v>
      </c>
      <c r="AA97" s="4"/>
      <c r="AB97" s="182">
        <f>X97*VLOOKUP(B97,'Mapping table'!A:T,4,0)</f>
        <v>0</v>
      </c>
      <c r="AC97" s="4"/>
      <c r="AD97" s="183">
        <f>X97*VLOOKUP(B97,'Mapping table'!$A:$L,7,0)</f>
        <v>0</v>
      </c>
      <c r="AE97" s="184"/>
      <c r="AF97" s="185">
        <f>X97*VLOOKUP(B97,'Mapping table'!$A:$L,6,0)</f>
        <v>0</v>
      </c>
      <c r="AG97" s="4"/>
      <c r="AH97" s="181">
        <f>VLOOKUP(B97,'Mapping table'!$A:$L,11,0)</f>
        <v>10</v>
      </c>
      <c r="AI97" s="4"/>
      <c r="AJ97" s="4"/>
      <c r="AK97" s="4"/>
      <c r="AL97" s="4"/>
      <c r="AM97" s="4"/>
    </row>
    <row r="98" ht="11.25" customHeight="1" outlineLevel="1">
      <c r="A98" s="161" t="str">
        <f>VLOOKUP(B98,'Mapping table'!A:C,3,0)</f>
        <v>Essentials</v>
      </c>
      <c r="B98" s="204" t="s">
        <v>240</v>
      </c>
      <c r="C98" s="69" t="s">
        <v>241</v>
      </c>
      <c r="D98" s="4"/>
      <c r="E98" s="175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5"/>
      <c r="Q98" s="187"/>
      <c r="R98" s="216"/>
      <c r="S98" s="190" t="str">
        <f>IF(VLOOKUP($B98,'Mapping table'!$A:$L,10,0)=0,"",VLOOKUP($B98,'Mapping table'!$A:$L,10,0))</f>
        <v>DF</v>
      </c>
      <c r="T98" s="190" t="str">
        <f>IF(VLOOKUP($B98,'Mapping table'!$A:$L,8,0)=0,"",VLOOKUP($B98,'Mapping table'!$A:$L,8,0))</f>
        <v>M</v>
      </c>
      <c r="U98" s="190" t="str">
        <f>IF(VLOOKUP($B98,'Mapping table'!$A:$L,9,0)=0,"",VLOOKUP($B98,'Mapping table'!$A:$L,9,0))</f>
        <v>PE</v>
      </c>
      <c r="V98" s="189" t="str">
        <f>IF(VLOOKUP($B98,'Mapping table'!$A:$L,12,0)=0,"",VLOOKUP($B98,'Mapping table'!$A:$L,12,0))</f>
        <v>Jugs</v>
      </c>
      <c r="W98" s="4"/>
      <c r="X98" s="181">
        <f t="shared" si="15"/>
        <v>0</v>
      </c>
      <c r="Y98" s="4"/>
      <c r="Z98" s="181">
        <f>X98*VLOOKUP(B98,'Mapping table'!$A:$L,11,0)</f>
        <v>0</v>
      </c>
      <c r="AA98" s="4"/>
      <c r="AB98" s="182">
        <f>X98*VLOOKUP(B98,'Mapping table'!A:T,4,0)</f>
        <v>0</v>
      </c>
      <c r="AC98" s="4"/>
      <c r="AD98" s="183">
        <f>X98*VLOOKUP(B98,'Mapping table'!$A:$L,7,0)</f>
        <v>0</v>
      </c>
      <c r="AE98" s="184"/>
      <c r="AF98" s="185">
        <f>X98*VLOOKUP(B98,'Mapping table'!$A:$L,6,0)</f>
        <v>0</v>
      </c>
      <c r="AG98" s="4"/>
      <c r="AH98" s="181">
        <f>VLOOKUP(B98,'Mapping table'!$A:$L,11,0)</f>
        <v>20</v>
      </c>
      <c r="AI98" s="4"/>
      <c r="AJ98" s="4"/>
      <c r="AK98" s="4"/>
      <c r="AL98" s="4"/>
      <c r="AM98" s="4"/>
    </row>
    <row r="99" ht="11.25" customHeight="1" outlineLevel="1">
      <c r="A99" s="161" t="str">
        <f>VLOOKUP(B99,'Mapping table'!A:C,3,0)</f>
        <v>Essentials</v>
      </c>
      <c r="B99" s="204" t="s">
        <v>242</v>
      </c>
      <c r="C99" s="69" t="s">
        <v>243</v>
      </c>
      <c r="D99" s="4"/>
      <c r="E99" s="175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5"/>
      <c r="Q99" s="187"/>
      <c r="R99" s="216"/>
      <c r="S99" s="190" t="str">
        <f>IF(VLOOKUP($B99,'Mapping table'!$A:$L,10,0)=0,"",VLOOKUP($B99,'Mapping table'!$A:$L,10,0))</f>
        <v>DF</v>
      </c>
      <c r="T99" s="190" t="str">
        <f>IF(VLOOKUP($B99,'Mapping table'!$A:$L,8,0)=0,"",VLOOKUP($B99,'Mapping table'!$A:$L,8,0))</f>
        <v>M</v>
      </c>
      <c r="U99" s="190" t="str">
        <f>IF(VLOOKUP($B99,'Mapping table'!$A:$L,9,0)=0,"",VLOOKUP($B99,'Mapping table'!$A:$L,9,0))</f>
        <v>PE</v>
      </c>
      <c r="V99" s="189" t="str">
        <f>IF(VLOOKUP($B99,'Mapping table'!$A:$L,12,0)=0,"",VLOOKUP($B99,'Mapping table'!$A:$L,12,0))</f>
        <v>Jugs</v>
      </c>
      <c r="W99" s="4"/>
      <c r="X99" s="181">
        <f t="shared" si="15"/>
        <v>0</v>
      </c>
      <c r="Y99" s="4"/>
      <c r="Z99" s="181">
        <f>X99*VLOOKUP(B99,'Mapping table'!$A:$L,11,0)</f>
        <v>0</v>
      </c>
      <c r="AA99" s="4"/>
      <c r="AB99" s="182">
        <f>X99*VLOOKUP(B99,'Mapping table'!A:T,4,0)</f>
        <v>0</v>
      </c>
      <c r="AC99" s="4"/>
      <c r="AD99" s="183">
        <f>X99*VLOOKUP(B99,'Mapping table'!$A:$L,7,0)</f>
        <v>0</v>
      </c>
      <c r="AE99" s="184"/>
      <c r="AF99" s="185">
        <f>X99*VLOOKUP(B99,'Mapping table'!$A:$L,6,0)</f>
        <v>0</v>
      </c>
      <c r="AG99" s="4"/>
      <c r="AH99" s="181">
        <f>VLOOKUP(B99,'Mapping table'!$A:$L,11,0)</f>
        <v>20</v>
      </c>
      <c r="AI99" s="4"/>
      <c r="AJ99" s="4"/>
      <c r="AK99" s="4"/>
      <c r="AL99" s="4"/>
      <c r="AM99" s="4"/>
    </row>
    <row r="100" ht="11.25" customHeight="1" outlineLevel="1">
      <c r="A100" s="161" t="str">
        <f>VLOOKUP(B100,'Mapping table'!A:C,3,0)</f>
        <v>Essentials</v>
      </c>
      <c r="B100" s="204" t="s">
        <v>244</v>
      </c>
      <c r="C100" s="69" t="s">
        <v>245</v>
      </c>
      <c r="D100" s="4"/>
      <c r="E100" s="175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5"/>
      <c r="Q100" s="187"/>
      <c r="R100" s="216"/>
      <c r="S100" s="190" t="str">
        <f>IF(VLOOKUP($B100,'Mapping table'!$A:$L,10,0)=0,"",VLOOKUP($B100,'Mapping table'!$A:$L,10,0))</f>
        <v>DF</v>
      </c>
      <c r="T100" s="190" t="str">
        <f>IF(VLOOKUP($B100,'Mapping table'!$A:$L,8,0)=0,"",VLOOKUP($B100,'Mapping table'!$A:$L,8,0))</f>
        <v>M</v>
      </c>
      <c r="U100" s="190" t="str">
        <f>IF(VLOOKUP($B100,'Mapping table'!$A:$L,9,0)=0,"",VLOOKUP($B100,'Mapping table'!$A:$L,9,0))</f>
        <v>PE</v>
      </c>
      <c r="V100" s="189" t="str">
        <f>IF(VLOOKUP($B100,'Mapping table'!$A:$L,12,0)=0,"",VLOOKUP($B100,'Mapping table'!$A:$L,12,0))</f>
        <v>Edges</v>
      </c>
      <c r="W100" s="4"/>
      <c r="X100" s="181">
        <f t="shared" si="15"/>
        <v>0</v>
      </c>
      <c r="Y100" s="4"/>
      <c r="Z100" s="181">
        <f>X100*VLOOKUP(B100,'Mapping table'!$A:$L,11,0)</f>
        <v>0</v>
      </c>
      <c r="AA100" s="4"/>
      <c r="AB100" s="182">
        <f>X100*VLOOKUP(B100,'Mapping table'!A:T,4,0)</f>
        <v>0</v>
      </c>
      <c r="AC100" s="4"/>
      <c r="AD100" s="183">
        <f>X100*VLOOKUP(B100,'Mapping table'!$A:$L,7,0)</f>
        <v>0</v>
      </c>
      <c r="AE100" s="184"/>
      <c r="AF100" s="185">
        <f>X100*VLOOKUP(B100,'Mapping table'!$A:$L,6,0)</f>
        <v>0</v>
      </c>
      <c r="AG100" s="4"/>
      <c r="AH100" s="181">
        <f>VLOOKUP(B100,'Mapping table'!$A:$L,11,0)</f>
        <v>10</v>
      </c>
      <c r="AI100" s="4"/>
      <c r="AJ100" s="4"/>
      <c r="AK100" s="4"/>
      <c r="AL100" s="4"/>
      <c r="AM100" s="4"/>
    </row>
    <row r="101" ht="11.25" customHeight="1" outlineLevel="1">
      <c r="A101" s="161" t="str">
        <f>VLOOKUP(B101,'Mapping table'!A:C,3,0)</f>
        <v>Essentials</v>
      </c>
      <c r="B101" s="204" t="s">
        <v>246</v>
      </c>
      <c r="C101" s="69" t="s">
        <v>247</v>
      </c>
      <c r="D101" s="4"/>
      <c r="E101" s="175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5"/>
      <c r="Q101" s="187"/>
      <c r="R101" s="216"/>
      <c r="S101" s="190" t="str">
        <f>IF(VLOOKUP($B101,'Mapping table'!$A:$L,10,0)=0,"",VLOOKUP($B101,'Mapping table'!$A:$L,10,0))</f>
        <v>DF</v>
      </c>
      <c r="T101" s="190" t="str">
        <f>IF(VLOOKUP($B101,'Mapping table'!$A:$L,8,0)=0,"",VLOOKUP($B101,'Mapping table'!$A:$L,8,0))</f>
        <v>L</v>
      </c>
      <c r="U101" s="190" t="str">
        <f>IF(VLOOKUP($B101,'Mapping table'!$A:$L,9,0)=0,"",VLOOKUP($B101,'Mapping table'!$A:$L,9,0))</f>
        <v>PE</v>
      </c>
      <c r="V101" s="189" t="str">
        <f>IF(VLOOKUP($B101,'Mapping table'!$A:$L,12,0)=0,"",VLOOKUP($B101,'Mapping table'!$A:$L,12,0))</f>
        <v>Pinches</v>
      </c>
      <c r="W101" s="4"/>
      <c r="X101" s="181">
        <f t="shared" si="15"/>
        <v>0</v>
      </c>
      <c r="Y101" s="4"/>
      <c r="Z101" s="181">
        <f>X101*VLOOKUP(B101,'Mapping table'!$A:$L,11,0)</f>
        <v>0</v>
      </c>
      <c r="AA101" s="4"/>
      <c r="AB101" s="182">
        <f>X101*VLOOKUP(B101,'Mapping table'!A:T,4,0)</f>
        <v>0</v>
      </c>
      <c r="AC101" s="4"/>
      <c r="AD101" s="183">
        <f>X101*VLOOKUP(B101,'Mapping table'!$A:$L,7,0)</f>
        <v>0</v>
      </c>
      <c r="AE101" s="184"/>
      <c r="AF101" s="185">
        <f>X101*VLOOKUP(B101,'Mapping table'!$A:$L,6,0)</f>
        <v>0</v>
      </c>
      <c r="AG101" s="4"/>
      <c r="AH101" s="181">
        <f>VLOOKUP(B101,'Mapping table'!$A:$L,11,0)</f>
        <v>6</v>
      </c>
      <c r="AI101" s="4"/>
      <c r="AJ101" s="4"/>
      <c r="AK101" s="4"/>
      <c r="AL101" s="4"/>
      <c r="AM101" s="4"/>
    </row>
    <row r="102" ht="11.25" customHeight="1" outlineLevel="1">
      <c r="A102" s="161" t="str">
        <f>VLOOKUP(B102,'Mapping table'!A:C,3,0)</f>
        <v>Essentials</v>
      </c>
      <c r="B102" s="204" t="s">
        <v>248</v>
      </c>
      <c r="C102" s="69" t="s">
        <v>249</v>
      </c>
      <c r="D102" s="4"/>
      <c r="E102" s="175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5"/>
      <c r="Q102" s="187"/>
      <c r="R102" s="216"/>
      <c r="S102" s="190" t="str">
        <f>IF(VLOOKUP($B102,'Mapping table'!$A:$L,10,0)=0,"",VLOOKUP($B102,'Mapping table'!$A:$L,10,0))</f>
        <v>DF</v>
      </c>
      <c r="T102" s="190" t="str">
        <f>IF(VLOOKUP($B102,'Mapping table'!$A:$L,8,0)=0,"",VLOOKUP($B102,'Mapping table'!$A:$L,8,0))</f>
        <v>L</v>
      </c>
      <c r="U102" s="190" t="str">
        <f>IF(VLOOKUP($B102,'Mapping table'!$A:$L,9,0)=0,"",VLOOKUP($B102,'Mapping table'!$A:$L,9,0))</f>
        <v>PE</v>
      </c>
      <c r="V102" s="189" t="str">
        <f>IF(VLOOKUP($B102,'Mapping table'!$A:$L,12,0)=0,"",VLOOKUP($B102,'Mapping table'!$A:$L,12,0))</f>
        <v>Pockets</v>
      </c>
      <c r="W102" s="4"/>
      <c r="X102" s="181">
        <f t="shared" si="15"/>
        <v>0</v>
      </c>
      <c r="Y102" s="4"/>
      <c r="Z102" s="181">
        <f>X102*VLOOKUP(B102,'Mapping table'!$A:$L,11,0)</f>
        <v>0</v>
      </c>
      <c r="AA102" s="4"/>
      <c r="AB102" s="182">
        <f>X102*VLOOKUP(B102,'Mapping table'!A:T,4,0)</f>
        <v>0</v>
      </c>
      <c r="AC102" s="4"/>
      <c r="AD102" s="183">
        <f>X102*VLOOKUP(B102,'Mapping table'!$A:$L,7,0)</f>
        <v>0</v>
      </c>
      <c r="AE102" s="184"/>
      <c r="AF102" s="185">
        <f>X102*VLOOKUP(B102,'Mapping table'!$A:$L,6,0)</f>
        <v>0</v>
      </c>
      <c r="AG102" s="4"/>
      <c r="AH102" s="181">
        <f>VLOOKUP(B102,'Mapping table'!$A:$L,11,0)</f>
        <v>10</v>
      </c>
      <c r="AI102" s="4"/>
      <c r="AJ102" s="4"/>
      <c r="AK102" s="4"/>
      <c r="AL102" s="4"/>
      <c r="AM102" s="4"/>
    </row>
    <row r="103" ht="11.25" customHeight="1" outlineLevel="1">
      <c r="A103" s="161" t="str">
        <f>VLOOKUP(B103,'Mapping table'!A:C,3,0)</f>
        <v>Essentials</v>
      </c>
      <c r="B103" s="204" t="s">
        <v>250</v>
      </c>
      <c r="C103" s="69" t="str">
        <f>VLOOKUP(B103,'Mapping table'!A:B,2,0)</f>
        <v>Triangle Edges L </v>
      </c>
      <c r="D103" s="4"/>
      <c r="E103" s="175"/>
      <c r="F103" s="176"/>
      <c r="G103" s="176"/>
      <c r="H103" s="176"/>
      <c r="I103" s="176"/>
      <c r="J103" s="176"/>
      <c r="K103" s="176"/>
      <c r="L103" s="176"/>
      <c r="M103" s="176"/>
      <c r="N103" s="176"/>
      <c r="O103" s="175"/>
      <c r="P103" s="175"/>
      <c r="Q103" s="187"/>
      <c r="R103" s="216"/>
      <c r="S103" s="190" t="str">
        <f>IF(VLOOKUP($B103,'Mapping table'!$A:$L,10,0)=0,"",VLOOKUP($B103,'Mapping table'!$A:$L,10,0))</f>
        <v>DF</v>
      </c>
      <c r="T103" s="190" t="str">
        <f>IF(VLOOKUP($B103,'Mapping table'!$A:$L,8,0)=0,"",VLOOKUP($B103,'Mapping table'!$A:$L,8,0))</f>
        <v>L</v>
      </c>
      <c r="U103" s="190" t="str">
        <f>IF(VLOOKUP($B103,'Mapping table'!$A:$L,9,0)=0,"",VLOOKUP($B103,'Mapping table'!$A:$L,9,0))</f>
        <v>PU</v>
      </c>
      <c r="V103" s="189" t="str">
        <f>IF(VLOOKUP($B103,'Mapping table'!$A:$L,12,0)=0,"",VLOOKUP($B103,'Mapping table'!$A:$L,12,0))</f>
        <v>Edges</v>
      </c>
      <c r="W103" s="4"/>
      <c r="X103" s="181">
        <f t="shared" si="15"/>
        <v>0</v>
      </c>
      <c r="Y103" s="4"/>
      <c r="Z103" s="181">
        <f>X103*VLOOKUP(B103,'Mapping table'!$A:$L,11,0)</f>
        <v>0</v>
      </c>
      <c r="AA103" s="4"/>
      <c r="AB103" s="182">
        <f>X103*VLOOKUP(B103,'Mapping table'!A:T,4,0)</f>
        <v>0</v>
      </c>
      <c r="AC103" s="4"/>
      <c r="AD103" s="183">
        <f>X103*VLOOKUP(B103,'Mapping table'!$A:$L,7,0)</f>
        <v>0</v>
      </c>
      <c r="AE103" s="184"/>
      <c r="AF103" s="185">
        <f>X103*VLOOKUP(B103,'Mapping table'!$A:$L,6,0)</f>
        <v>0</v>
      </c>
      <c r="AG103" s="4"/>
      <c r="AH103" s="181">
        <f>VLOOKUP(B103,'Mapping table'!$A:$L,11,0)</f>
        <v>10</v>
      </c>
      <c r="AI103" s="4"/>
      <c r="AJ103" s="4"/>
      <c r="AK103" s="4"/>
      <c r="AL103" s="4"/>
      <c r="AM103" s="4"/>
    </row>
    <row r="104" ht="11.25" customHeight="1" outlineLevel="1">
      <c r="A104" s="161" t="str">
        <f>VLOOKUP(B104,'Mapping table'!A:C,3,0)</f>
        <v>Essentials</v>
      </c>
      <c r="B104" s="204" t="s">
        <v>251</v>
      </c>
      <c r="C104" s="69" t="s">
        <v>252</v>
      </c>
      <c r="D104" s="4"/>
      <c r="E104" s="175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5"/>
      <c r="Q104" s="187"/>
      <c r="R104" s="216"/>
      <c r="S104" s="190" t="str">
        <f>IF(VLOOKUP($B104,'Mapping table'!$A:$L,10,0)=0,"",VLOOKUP($B104,'Mapping table'!$A:$L,10,0))</f>
        <v>DF</v>
      </c>
      <c r="T104" s="190" t="str">
        <f>IF(VLOOKUP($B104,'Mapping table'!$A:$L,8,0)=0,"",VLOOKUP($B104,'Mapping table'!$A:$L,8,0))</f>
        <v>L</v>
      </c>
      <c r="U104" s="190" t="str">
        <f>IF(VLOOKUP($B104,'Mapping table'!$A:$L,9,0)=0,"",VLOOKUP($B104,'Mapping table'!$A:$L,9,0))</f>
        <v>PE</v>
      </c>
      <c r="V104" s="189" t="str">
        <f>IF(VLOOKUP($B104,'Mapping table'!$A:$L,12,0)=0,"",VLOOKUP($B104,'Mapping table'!$A:$L,12,0))</f>
        <v>Edges</v>
      </c>
      <c r="W104" s="4"/>
      <c r="X104" s="181">
        <f t="shared" si="15"/>
        <v>0</v>
      </c>
      <c r="Y104" s="4"/>
      <c r="Z104" s="181">
        <f>X104*VLOOKUP(B104,'Mapping table'!$A:$L,11,0)</f>
        <v>0</v>
      </c>
      <c r="AA104" s="4"/>
      <c r="AB104" s="182">
        <f>X104*VLOOKUP(B104,'Mapping table'!A:T,4,0)</f>
        <v>0</v>
      </c>
      <c r="AC104" s="4"/>
      <c r="AD104" s="183">
        <f>X104*VLOOKUP(B104,'Mapping table'!$A:$L,7,0)</f>
        <v>0</v>
      </c>
      <c r="AE104" s="184"/>
      <c r="AF104" s="185">
        <f>X104*VLOOKUP(B104,'Mapping table'!$A:$L,6,0)</f>
        <v>0</v>
      </c>
      <c r="AG104" s="4"/>
      <c r="AH104" s="181">
        <f>VLOOKUP(B104,'Mapping table'!$A:$L,11,0)</f>
        <v>15</v>
      </c>
      <c r="AI104" s="4"/>
      <c r="AJ104" s="4"/>
      <c r="AK104" s="4"/>
      <c r="AL104" s="4"/>
      <c r="AM104" s="4"/>
    </row>
    <row r="105" ht="11.25" customHeight="1" outlineLevel="1">
      <c r="A105" s="161" t="str">
        <f>VLOOKUP(B105,'Mapping table'!A:C,3,0)</f>
        <v>Essentials</v>
      </c>
      <c r="B105" s="204" t="s">
        <v>253</v>
      </c>
      <c r="C105" s="69" t="str">
        <f>VLOOKUP(B105,'Mapping table'!A:B,2,0)</f>
        <v>Shield Pinches M</v>
      </c>
      <c r="D105" s="4"/>
      <c r="E105" s="175"/>
      <c r="F105" s="176"/>
      <c r="G105" s="176"/>
      <c r="H105" s="176"/>
      <c r="I105" s="176"/>
      <c r="J105" s="176"/>
      <c r="K105" s="176"/>
      <c r="L105" s="176"/>
      <c r="M105" s="176"/>
      <c r="N105" s="176"/>
      <c r="O105" s="175"/>
      <c r="P105" s="175"/>
      <c r="Q105" s="187"/>
      <c r="R105" s="216"/>
      <c r="S105" s="190" t="str">
        <f>IF(VLOOKUP($B105,'Mapping table'!$A:$L,10,0)=0,"",VLOOKUP($B105,'Mapping table'!$A:$L,10,0))</f>
        <v>DF</v>
      </c>
      <c r="T105" s="190" t="str">
        <f>IF(VLOOKUP($B105,'Mapping table'!$A:$L,8,0)=0,"",VLOOKUP($B105,'Mapping table'!$A:$L,8,0))</f>
        <v>M</v>
      </c>
      <c r="U105" s="190" t="str">
        <f>IF(VLOOKUP($B105,'Mapping table'!$A:$L,9,0)=0,"",VLOOKUP($B105,'Mapping table'!$A:$L,9,0))</f>
        <v>PU</v>
      </c>
      <c r="V105" s="189" t="str">
        <f>IF(VLOOKUP($B105,'Mapping table'!$A:$L,12,0)=0,"",VLOOKUP($B105,'Mapping table'!$A:$L,12,0))</f>
        <v>Pinches</v>
      </c>
      <c r="W105" s="4"/>
      <c r="X105" s="181">
        <f t="shared" si="15"/>
        <v>0</v>
      </c>
      <c r="Y105" s="4"/>
      <c r="Z105" s="181">
        <f>X105*VLOOKUP(B105,'Mapping table'!$A:$L,11,0)</f>
        <v>0</v>
      </c>
      <c r="AA105" s="4"/>
      <c r="AB105" s="182">
        <f>X105*VLOOKUP(B105,'Mapping table'!A:T,4,0)</f>
        <v>0</v>
      </c>
      <c r="AC105" s="4"/>
      <c r="AD105" s="183">
        <f>X105*VLOOKUP(B105,'Mapping table'!$A:$L,7,0)</f>
        <v>0</v>
      </c>
      <c r="AE105" s="184"/>
      <c r="AF105" s="185">
        <f>X105*VLOOKUP(B105,'Mapping table'!$A:$L,6,0)</f>
        <v>0</v>
      </c>
      <c r="AG105" s="4"/>
      <c r="AH105" s="181">
        <f>VLOOKUP(B105,'Mapping table'!$A:$L,11,0)</f>
        <v>5</v>
      </c>
      <c r="AI105" s="4"/>
      <c r="AJ105" s="4"/>
      <c r="AK105" s="4"/>
      <c r="AL105" s="4"/>
      <c r="AM105" s="4"/>
    </row>
    <row r="106" ht="11.25" customHeight="1" outlineLevel="1">
      <c r="A106" s="161" t="str">
        <f>VLOOKUP(B106,'Mapping table'!A:C,3,0)</f>
        <v>Essentials</v>
      </c>
      <c r="B106" s="204" t="s">
        <v>254</v>
      </c>
      <c r="C106" s="69" t="str">
        <f>VLOOKUP(B106,'Mapping table'!A:B,2,0)</f>
        <v>Shield Edges XL</v>
      </c>
      <c r="D106" s="4"/>
      <c r="E106" s="175"/>
      <c r="F106" s="176"/>
      <c r="G106" s="176"/>
      <c r="H106" s="176"/>
      <c r="I106" s="176"/>
      <c r="J106" s="176"/>
      <c r="K106" s="176"/>
      <c r="L106" s="176"/>
      <c r="M106" s="176"/>
      <c r="N106" s="176"/>
      <c r="O106" s="175"/>
      <c r="P106" s="175"/>
      <c r="Q106" s="187"/>
      <c r="R106" s="216"/>
      <c r="S106" s="190" t="str">
        <f>IF(VLOOKUP($B106,'Mapping table'!$A:$L,10,0)=0,"",VLOOKUP($B106,'Mapping table'!$A:$L,10,0))</f>
        <v>DF</v>
      </c>
      <c r="T106" s="190" t="str">
        <f>IF(VLOOKUP($B106,'Mapping table'!$A:$L,8,0)=0,"",VLOOKUP($B106,'Mapping table'!$A:$L,8,0))</f>
        <v>XL</v>
      </c>
      <c r="U106" s="190" t="str">
        <f>IF(VLOOKUP($B106,'Mapping table'!$A:$L,9,0)=0,"",VLOOKUP($B106,'Mapping table'!$A:$L,9,0))</f>
        <v>PU</v>
      </c>
      <c r="V106" s="189" t="str">
        <f>IF(VLOOKUP($B106,'Mapping table'!$A:$L,12,0)=0,"",VLOOKUP($B106,'Mapping table'!$A:$L,12,0))</f>
        <v>Edges</v>
      </c>
      <c r="W106" s="4"/>
      <c r="X106" s="181">
        <f t="shared" si="15"/>
        <v>0</v>
      </c>
      <c r="Y106" s="4"/>
      <c r="Z106" s="181">
        <f>X106*VLOOKUP(B106,'Mapping table'!$A:$L,11,0)</f>
        <v>0</v>
      </c>
      <c r="AA106" s="4"/>
      <c r="AB106" s="182">
        <f>X106*VLOOKUP(B106,'Mapping table'!A:T,4,0)</f>
        <v>0</v>
      </c>
      <c r="AC106" s="4"/>
      <c r="AD106" s="183">
        <f>X106*VLOOKUP(B106,'Mapping table'!$A:$L,7,0)</f>
        <v>0</v>
      </c>
      <c r="AE106" s="184"/>
      <c r="AF106" s="185">
        <f>X106*VLOOKUP(B106,'Mapping table'!$A:$L,6,0)</f>
        <v>0</v>
      </c>
      <c r="AG106" s="4"/>
      <c r="AH106" s="181">
        <f>VLOOKUP(B106,'Mapping table'!$A:$L,11,0)</f>
        <v>3</v>
      </c>
      <c r="AI106" s="4"/>
      <c r="AJ106" s="4"/>
      <c r="AK106" s="4"/>
      <c r="AL106" s="4"/>
      <c r="AM106" s="4"/>
    </row>
    <row r="107" ht="11.25" customHeight="1" outlineLevel="1">
      <c r="A107" s="161" t="str">
        <f>VLOOKUP(B107,'Mapping table'!A:C,3,0)</f>
        <v>Essentials</v>
      </c>
      <c r="B107" s="204" t="s">
        <v>255</v>
      </c>
      <c r="C107" s="69" t="str">
        <f>VLOOKUP(B107,'Mapping table'!A:B,2,0)</f>
        <v>Shield Edges XXL</v>
      </c>
      <c r="D107" s="4"/>
      <c r="E107" s="175"/>
      <c r="F107" s="176"/>
      <c r="G107" s="176"/>
      <c r="H107" s="176"/>
      <c r="I107" s="176"/>
      <c r="J107" s="176"/>
      <c r="K107" s="176"/>
      <c r="L107" s="176"/>
      <c r="M107" s="176"/>
      <c r="N107" s="176"/>
      <c r="O107" s="175"/>
      <c r="P107" s="175"/>
      <c r="Q107" s="187"/>
      <c r="R107" s="216"/>
      <c r="S107" s="190" t="str">
        <f>IF(VLOOKUP($B107,'Mapping table'!$A:$L,10,0)=0,"",VLOOKUP($B107,'Mapping table'!$A:$L,10,0))</f>
        <v>DF</v>
      </c>
      <c r="T107" s="190" t="str">
        <f>IF(VLOOKUP($B107,'Mapping table'!$A:$L,8,0)=0,"",VLOOKUP($B107,'Mapping table'!$A:$L,8,0))</f>
        <v>XXL</v>
      </c>
      <c r="U107" s="190" t="str">
        <f>IF(VLOOKUP($B107,'Mapping table'!$A:$L,9,0)=0,"",VLOOKUP($B107,'Mapping table'!$A:$L,9,0))</f>
        <v>PU</v>
      </c>
      <c r="V107" s="189" t="str">
        <f>IF(VLOOKUP($B107,'Mapping table'!$A:$L,12,0)=0,"",VLOOKUP($B107,'Mapping table'!$A:$L,12,0))</f>
        <v>Slopers</v>
      </c>
      <c r="W107" s="4"/>
      <c r="X107" s="181">
        <f t="shared" si="15"/>
        <v>0</v>
      </c>
      <c r="Y107" s="4"/>
      <c r="Z107" s="181">
        <f>X107*VLOOKUP(B107,'Mapping table'!$A:$L,11,0)</f>
        <v>0</v>
      </c>
      <c r="AA107" s="4"/>
      <c r="AB107" s="182">
        <f>X107*VLOOKUP(B107,'Mapping table'!A:T,4,0)</f>
        <v>0</v>
      </c>
      <c r="AC107" s="4"/>
      <c r="AD107" s="183">
        <f>X107*VLOOKUP(B107,'Mapping table'!$A:$L,7,0)</f>
        <v>0</v>
      </c>
      <c r="AE107" s="184"/>
      <c r="AF107" s="185">
        <f>X107*VLOOKUP(B107,'Mapping table'!$A:$L,6,0)</f>
        <v>0</v>
      </c>
      <c r="AG107" s="4"/>
      <c r="AH107" s="181">
        <f>VLOOKUP(B107,'Mapping table'!$A:$L,11,0)</f>
        <v>2</v>
      </c>
      <c r="AI107" s="4"/>
      <c r="AJ107" s="4"/>
      <c r="AK107" s="4"/>
      <c r="AL107" s="4"/>
      <c r="AM107" s="4"/>
    </row>
    <row r="108" ht="11.25" customHeight="1" outlineLevel="1">
      <c r="A108" s="161" t="str">
        <f>VLOOKUP(B108,'Mapping table'!A:C,3,0)</f>
        <v>Essentials</v>
      </c>
      <c r="B108" s="204" t="s">
        <v>256</v>
      </c>
      <c r="C108" s="69" t="str">
        <f>VLOOKUP(B108,'Mapping table'!A:B,2,0)</f>
        <v>Kayak Edges XXL</v>
      </c>
      <c r="D108" s="4"/>
      <c r="E108" s="175"/>
      <c r="F108" s="176"/>
      <c r="G108" s="176"/>
      <c r="H108" s="176"/>
      <c r="I108" s="176"/>
      <c r="J108" s="176"/>
      <c r="K108" s="176"/>
      <c r="L108" s="176"/>
      <c r="M108" s="176"/>
      <c r="N108" s="176"/>
      <c r="O108" s="175"/>
      <c r="P108" s="175"/>
      <c r="Q108" s="187"/>
      <c r="R108" s="216"/>
      <c r="S108" s="190" t="str">
        <f>IF(VLOOKUP($B108,'Mapping table'!$A:$L,10,0)=0,"",VLOOKUP($B108,'Mapping table'!$A:$L,10,0))</f>
        <v>DF</v>
      </c>
      <c r="T108" s="190" t="str">
        <f>IF(VLOOKUP($B108,'Mapping table'!$A:$L,8,0)=0,"",VLOOKUP($B108,'Mapping table'!$A:$L,8,0))</f>
        <v>XXL</v>
      </c>
      <c r="U108" s="190" t="str">
        <f>IF(VLOOKUP($B108,'Mapping table'!$A:$L,9,0)=0,"",VLOOKUP($B108,'Mapping table'!$A:$L,9,0))</f>
        <v>PU</v>
      </c>
      <c r="V108" s="189" t="str">
        <f>IF(VLOOKUP($B108,'Mapping table'!$A:$L,12,0)=0,"",VLOOKUP($B108,'Mapping table'!$A:$L,12,0))</f>
        <v>Slopers</v>
      </c>
      <c r="W108" s="4"/>
      <c r="X108" s="181">
        <f t="shared" si="15"/>
        <v>0</v>
      </c>
      <c r="Y108" s="4"/>
      <c r="Z108" s="181">
        <f>X108*VLOOKUP(B108,'Mapping table'!$A:$L,11,0)</f>
        <v>0</v>
      </c>
      <c r="AA108" s="4"/>
      <c r="AB108" s="182">
        <f>X108*VLOOKUP(B108,'Mapping table'!A:T,4,0)</f>
        <v>0</v>
      </c>
      <c r="AC108" s="4"/>
      <c r="AD108" s="183">
        <f>X108*VLOOKUP(B108,'Mapping table'!$A:$L,7,0)</f>
        <v>0</v>
      </c>
      <c r="AE108" s="184"/>
      <c r="AF108" s="185">
        <f>X108*VLOOKUP(B108,'Mapping table'!$A:$L,6,0)</f>
        <v>0</v>
      </c>
      <c r="AG108" s="4"/>
      <c r="AH108" s="181">
        <f>VLOOKUP(B108,'Mapping table'!$A:$L,11,0)</f>
        <v>3</v>
      </c>
      <c r="AI108" s="4"/>
      <c r="AJ108" s="4"/>
      <c r="AK108" s="4"/>
      <c r="AL108" s="4"/>
      <c r="AM108" s="4"/>
    </row>
    <row r="109" ht="11.25" customHeight="1" outlineLevel="1">
      <c r="A109" s="161" t="str">
        <f>VLOOKUP(B109,'Mapping table'!A:C,3,0)</f>
        <v>Essentials</v>
      </c>
      <c r="B109" s="204" t="s">
        <v>257</v>
      </c>
      <c r="C109" s="69" t="str">
        <f>VLOOKUP(B109,'Mapping table'!A:B,2,0)</f>
        <v>Asteroid Pinches XL</v>
      </c>
      <c r="D109" s="4"/>
      <c r="E109" s="175"/>
      <c r="F109" s="176"/>
      <c r="G109" s="176"/>
      <c r="H109" s="176"/>
      <c r="I109" s="176"/>
      <c r="J109" s="176"/>
      <c r="K109" s="176"/>
      <c r="L109" s="176"/>
      <c r="M109" s="176"/>
      <c r="N109" s="176"/>
      <c r="O109" s="175"/>
      <c r="P109" s="175"/>
      <c r="Q109" s="187"/>
      <c r="R109" s="216"/>
      <c r="S109" s="190" t="str">
        <f>IF(VLOOKUP($B109,'Mapping table'!$A:$L,10,0)=0,"",VLOOKUP($B109,'Mapping table'!$A:$L,10,0))</f>
        <v>DF</v>
      </c>
      <c r="T109" s="190" t="str">
        <f>IF(VLOOKUP($B109,'Mapping table'!$A:$L,8,0)=0,"",VLOOKUP($B109,'Mapping table'!$A:$L,8,0))</f>
        <v>XL</v>
      </c>
      <c r="U109" s="190" t="str">
        <f>IF(VLOOKUP($B109,'Mapping table'!$A:$L,9,0)=0,"",VLOOKUP($B109,'Mapping table'!$A:$L,9,0))</f>
        <v>PU</v>
      </c>
      <c r="V109" s="189" t="str">
        <f>IF(VLOOKUP($B109,'Mapping table'!$A:$L,12,0)=0,"",VLOOKUP($B109,'Mapping table'!$A:$L,12,0))</f>
        <v>Pinches</v>
      </c>
      <c r="W109" s="4"/>
      <c r="X109" s="181">
        <f t="shared" si="15"/>
        <v>0</v>
      </c>
      <c r="Y109" s="4"/>
      <c r="Z109" s="181">
        <f>X109*VLOOKUP(B109,'Mapping table'!$A:$L,11,0)</f>
        <v>0</v>
      </c>
      <c r="AA109" s="4"/>
      <c r="AB109" s="182">
        <f>X109*VLOOKUP(B109,'Mapping table'!A:T,4,0)</f>
        <v>0</v>
      </c>
      <c r="AC109" s="4"/>
      <c r="AD109" s="183">
        <f>X109*VLOOKUP(B109,'Mapping table'!$A:$L,7,0)</f>
        <v>0</v>
      </c>
      <c r="AE109" s="184"/>
      <c r="AF109" s="185">
        <f>X109*VLOOKUP(B109,'Mapping table'!$A:$L,6,0)</f>
        <v>0</v>
      </c>
      <c r="AG109" s="4"/>
      <c r="AH109" s="181">
        <f>VLOOKUP(B109,'Mapping table'!$A:$L,11,0)</f>
        <v>3</v>
      </c>
      <c r="AI109" s="4"/>
      <c r="AJ109" s="4"/>
      <c r="AK109" s="4"/>
      <c r="AL109" s="4"/>
      <c r="AM109" s="4"/>
    </row>
    <row r="110" ht="11.25" customHeight="1" outlineLevel="1">
      <c r="A110" s="161" t="str">
        <f>VLOOKUP(B110,'Mapping table'!A:C,3,0)</f>
        <v>Essentials</v>
      </c>
      <c r="B110" s="204" t="s">
        <v>258</v>
      </c>
      <c r="C110" s="69" t="str">
        <f>VLOOKUP(B110,'Mapping table'!A:B,2,0)</f>
        <v>Whale Pinch XXL</v>
      </c>
      <c r="D110" s="4"/>
      <c r="E110" s="17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5"/>
      <c r="P110" s="175"/>
      <c r="Q110" s="187"/>
      <c r="R110" s="216"/>
      <c r="S110" s="190" t="str">
        <f>IF(VLOOKUP($B110,'Mapping table'!$A:$L,10,0)=0,"",VLOOKUP($B110,'Mapping table'!$A:$L,10,0))</f>
        <v>DF</v>
      </c>
      <c r="T110" s="190" t="str">
        <f>IF(VLOOKUP($B110,'Mapping table'!$A:$L,8,0)=0,"",VLOOKUP($B110,'Mapping table'!$A:$L,8,0))</f>
        <v>XXL</v>
      </c>
      <c r="U110" s="190" t="str">
        <f>IF(VLOOKUP($B110,'Mapping table'!$A:$L,9,0)=0,"",VLOOKUP($B110,'Mapping table'!$A:$L,9,0))</f>
        <v>PU</v>
      </c>
      <c r="V110" s="189" t="str">
        <f>IF(VLOOKUP($B110,'Mapping table'!$A:$L,12,0)=0,"",VLOOKUP($B110,'Mapping table'!$A:$L,12,0))</f>
        <v>Slopers</v>
      </c>
      <c r="W110" s="4"/>
      <c r="X110" s="181">
        <f t="shared" si="15"/>
        <v>0</v>
      </c>
      <c r="Y110" s="4"/>
      <c r="Z110" s="181">
        <f>X110*VLOOKUP(B110,'Mapping table'!$A:$L,11,0)</f>
        <v>0</v>
      </c>
      <c r="AA110" s="4"/>
      <c r="AB110" s="182">
        <f>X110*VLOOKUP(B110,'Mapping table'!A:T,4,0)</f>
        <v>0</v>
      </c>
      <c r="AC110" s="4"/>
      <c r="AD110" s="183">
        <f>X110*VLOOKUP(B110,'Mapping table'!$A:$L,7,0)</f>
        <v>0</v>
      </c>
      <c r="AE110" s="184"/>
      <c r="AF110" s="185">
        <f>X110*VLOOKUP(B110,'Mapping table'!$A:$L,6,0)</f>
        <v>0</v>
      </c>
      <c r="AG110" s="4"/>
      <c r="AH110" s="181">
        <f>VLOOKUP(B110,'Mapping table'!$A:$L,11,0)</f>
        <v>1</v>
      </c>
      <c r="AI110" s="4"/>
      <c r="AJ110" s="4"/>
      <c r="AK110" s="4"/>
      <c r="AL110" s="4"/>
      <c r="AM110" s="4"/>
    </row>
    <row r="111" ht="11.25" customHeight="1" outlineLevel="1">
      <c r="A111" s="161" t="str">
        <f>VLOOKUP(B111,'Mapping table'!A:C,3,0)</f>
        <v>Essentials</v>
      </c>
      <c r="B111" s="204" t="s">
        <v>259</v>
      </c>
      <c r="C111" s="69" t="str">
        <f>VLOOKUP(B111,'Mapping table'!A:B,2,0)</f>
        <v>Easy Pockets L</v>
      </c>
      <c r="D111" s="4"/>
      <c r="E111" s="175"/>
      <c r="F111" s="175"/>
      <c r="G111" s="175"/>
      <c r="H111" s="175"/>
      <c r="I111" s="175"/>
      <c r="J111" s="176"/>
      <c r="K111" s="175"/>
      <c r="L111" s="176"/>
      <c r="M111" s="175"/>
      <c r="N111" s="175"/>
      <c r="O111" s="175"/>
      <c r="P111" s="175"/>
      <c r="Q111" s="187"/>
      <c r="R111" s="216"/>
      <c r="S111" s="190" t="str">
        <f>IF(VLOOKUP($B111,'Mapping table'!$A:$L,10,0)=0,"",VLOOKUP($B111,'Mapping table'!$A:$L,10,0))</f>
        <v>DF</v>
      </c>
      <c r="T111" s="190" t="str">
        <f>IF(VLOOKUP($B111,'Mapping table'!$A:$L,8,0)=0,"",VLOOKUP($B111,'Mapping table'!$A:$L,8,0))</f>
        <v>L</v>
      </c>
      <c r="U111" s="190" t="str">
        <f>IF(VLOOKUP($B111,'Mapping table'!$A:$L,9,0)=0,"",VLOOKUP($B111,'Mapping table'!$A:$L,9,0))</f>
        <v>PE</v>
      </c>
      <c r="V111" s="189" t="str">
        <f>IF(VLOOKUP($B111,'Mapping table'!$A:$L,12,0)=0,"",VLOOKUP($B111,'Mapping table'!$A:$L,12,0))</f>
        <v>Pockets</v>
      </c>
      <c r="W111" s="4"/>
      <c r="X111" s="181">
        <f t="shared" si="15"/>
        <v>0</v>
      </c>
      <c r="Y111" s="4"/>
      <c r="Z111" s="181">
        <f>X111*VLOOKUP(B111,'Mapping table'!$A:$L,11,0)</f>
        <v>0</v>
      </c>
      <c r="AA111" s="4"/>
      <c r="AB111" s="182">
        <f>X111*VLOOKUP(B111,'Mapping table'!A:T,4,0)</f>
        <v>0</v>
      </c>
      <c r="AC111" s="4"/>
      <c r="AD111" s="183">
        <f>X111*VLOOKUP(B111,'Mapping table'!$A:$L,7,0)</f>
        <v>0</v>
      </c>
      <c r="AE111" s="184"/>
      <c r="AF111" s="185">
        <f>X111*VLOOKUP(B111,'Mapping table'!$A:$L,6,0)</f>
        <v>0</v>
      </c>
      <c r="AG111" s="4"/>
      <c r="AH111" s="181">
        <f>VLOOKUP(B111,'Mapping table'!$A:$L,11,0)</f>
        <v>10</v>
      </c>
      <c r="AI111" s="4"/>
      <c r="AJ111" s="4"/>
      <c r="AK111" s="4"/>
      <c r="AL111" s="4"/>
      <c r="AM111" s="4"/>
    </row>
    <row r="112" ht="11.25" customHeight="1" outlineLevel="1">
      <c r="A112" s="161" t="str">
        <f>VLOOKUP(B112,'Mapping table'!A:C,3,0)</f>
        <v>Essentials</v>
      </c>
      <c r="B112" s="204" t="s">
        <v>260</v>
      </c>
      <c r="C112" s="69" t="str">
        <f>VLOOKUP(B112,'Mapping table'!A:B,2,0)</f>
        <v>Handle Jugs XL</v>
      </c>
      <c r="D112" s="4"/>
      <c r="E112" s="175"/>
      <c r="F112" s="175"/>
      <c r="G112" s="175"/>
      <c r="H112" s="175"/>
      <c r="I112" s="175"/>
      <c r="J112" s="176"/>
      <c r="K112" s="175"/>
      <c r="L112" s="175"/>
      <c r="M112" s="176"/>
      <c r="N112" s="175"/>
      <c r="O112" s="176"/>
      <c r="P112" s="175"/>
      <c r="Q112" s="187"/>
      <c r="R112" s="216"/>
      <c r="S112" s="190" t="str">
        <f>IF(VLOOKUP($B112,'Mapping table'!$A:$L,10,0)=0,"",VLOOKUP($B112,'Mapping table'!$A:$L,10,0))</f>
        <v>DF</v>
      </c>
      <c r="T112" s="190" t="str">
        <f>IF(VLOOKUP($B112,'Mapping table'!$A:$L,8,0)=0,"",VLOOKUP($B112,'Mapping table'!$A:$L,8,0))</f>
        <v>XL</v>
      </c>
      <c r="U112" s="190" t="str">
        <f>IF(VLOOKUP($B112,'Mapping table'!$A:$L,9,0)=0,"",VLOOKUP($B112,'Mapping table'!$A:$L,9,0))</f>
        <v>PE</v>
      </c>
      <c r="V112" s="189" t="str">
        <f>IF(VLOOKUP($B112,'Mapping table'!$A:$L,12,0)=0,"",VLOOKUP($B112,'Mapping table'!$A:$L,12,0))</f>
        <v>Jugs</v>
      </c>
      <c r="W112" s="4"/>
      <c r="X112" s="181">
        <f t="shared" si="15"/>
        <v>0</v>
      </c>
      <c r="Y112" s="4"/>
      <c r="Z112" s="181">
        <f>X112*VLOOKUP(B112,'Mapping table'!$A:$L,11,0)</f>
        <v>0</v>
      </c>
      <c r="AA112" s="4"/>
      <c r="AB112" s="182">
        <f>X112*VLOOKUP(B112,'Mapping table'!A:T,4,0)</f>
        <v>0</v>
      </c>
      <c r="AC112" s="4"/>
      <c r="AD112" s="183">
        <f>X112*VLOOKUP(B112,'Mapping table'!$A:$L,7,0)</f>
        <v>0</v>
      </c>
      <c r="AE112" s="184"/>
      <c r="AF112" s="185">
        <f>X112*VLOOKUP(B112,'Mapping table'!$A:$L,6,0)</f>
        <v>0</v>
      </c>
      <c r="AG112" s="4"/>
      <c r="AH112" s="181">
        <f>VLOOKUP(B112,'Mapping table'!$A:$L,11,0)</f>
        <v>10</v>
      </c>
      <c r="AI112" s="4"/>
      <c r="AJ112" s="4"/>
      <c r="AK112" s="4"/>
      <c r="AL112" s="4"/>
      <c r="AM112" s="4"/>
    </row>
    <row r="113" ht="11.25" customHeight="1" outlineLevel="1">
      <c r="A113" s="161" t="str">
        <f>VLOOKUP(B113,'Mapping table'!A:C,3,0)</f>
        <v>Essentials</v>
      </c>
      <c r="B113" s="204" t="s">
        <v>261</v>
      </c>
      <c r="C113" s="69" t="str">
        <f>VLOOKUP(B113,'Mapping table'!A:B,2,0)</f>
        <v>Double Jugs L</v>
      </c>
      <c r="D113" s="4"/>
      <c r="E113" s="175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5"/>
      <c r="Q113" s="187"/>
      <c r="R113" s="216"/>
      <c r="S113" s="190" t="str">
        <f>IF(VLOOKUP($B113,'Mapping table'!$A:$L,10,0)=0,"",VLOOKUP($B113,'Mapping table'!$A:$L,10,0))</f>
        <v>DF</v>
      </c>
      <c r="T113" s="190" t="str">
        <f>IF(VLOOKUP($B113,'Mapping table'!$A:$L,8,0)=0,"",VLOOKUP($B113,'Mapping table'!$A:$L,8,0))</f>
        <v>L</v>
      </c>
      <c r="U113" s="190" t="str">
        <f>IF(VLOOKUP($B113,'Mapping table'!$A:$L,9,0)=0,"",VLOOKUP($B113,'Mapping table'!$A:$L,9,0))</f>
        <v>PE</v>
      </c>
      <c r="V113" s="189" t="str">
        <f>IF(VLOOKUP($B113,'Mapping table'!$A:$L,12,0)=0,"",VLOOKUP($B113,'Mapping table'!$A:$L,12,0))</f>
        <v>Jugs</v>
      </c>
      <c r="W113" s="4"/>
      <c r="X113" s="181">
        <f t="shared" si="15"/>
        <v>0</v>
      </c>
      <c r="Y113" s="4"/>
      <c r="Z113" s="181">
        <f>X113*VLOOKUP(B113,'Mapping table'!$A:$L,11,0)</f>
        <v>0</v>
      </c>
      <c r="AA113" s="4"/>
      <c r="AB113" s="182">
        <f>X113*VLOOKUP(B113,'Mapping table'!A:T,4,0)</f>
        <v>0</v>
      </c>
      <c r="AC113" s="4"/>
      <c r="AD113" s="183">
        <f>X113*VLOOKUP(B113,'Mapping table'!$A:$L,7,0)</f>
        <v>0</v>
      </c>
      <c r="AE113" s="184"/>
      <c r="AF113" s="185">
        <f>X113*VLOOKUP(B113,'Mapping table'!$A:$L,6,0)</f>
        <v>0</v>
      </c>
      <c r="AG113" s="4"/>
      <c r="AH113" s="181">
        <f>VLOOKUP(B113,'Mapping table'!$A:$L,11,0)</f>
        <v>15</v>
      </c>
      <c r="AI113" s="4"/>
      <c r="AJ113" s="4"/>
      <c r="AK113" s="4"/>
      <c r="AL113" s="4"/>
      <c r="AM113" s="4"/>
    </row>
    <row r="114" ht="11.25" customHeight="1" outlineLevel="1">
      <c r="A114" s="161" t="str">
        <f>VLOOKUP(B114,'Mapping table'!A:C,3,0)</f>
        <v>Essentials</v>
      </c>
      <c r="B114" s="204" t="s">
        <v>262</v>
      </c>
      <c r="C114" s="69" t="str">
        <f>VLOOKUP(B114,'Mapping table'!A:B,2,0)</f>
        <v>Flakes Jugs L 1</v>
      </c>
      <c r="D114" s="4"/>
      <c r="E114" s="175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5"/>
      <c r="Q114" s="187"/>
      <c r="R114" s="216"/>
      <c r="S114" s="190" t="str">
        <f>IF(VLOOKUP($B114,'Mapping table'!$A:$L,10,0)=0,"",VLOOKUP($B114,'Mapping table'!$A:$L,10,0))</f>
        <v>DF</v>
      </c>
      <c r="T114" s="190" t="str">
        <f>IF(VLOOKUP($B114,'Mapping table'!$A:$L,8,0)=0,"",VLOOKUP($B114,'Mapping table'!$A:$L,8,0))</f>
        <v>L</v>
      </c>
      <c r="U114" s="190" t="str">
        <f>IF(VLOOKUP($B114,'Mapping table'!$A:$L,9,0)=0,"",VLOOKUP($B114,'Mapping table'!$A:$L,9,0))</f>
        <v>PE</v>
      </c>
      <c r="V114" s="189" t="str">
        <f>IF(VLOOKUP($B114,'Mapping table'!$A:$L,12,0)=0,"",VLOOKUP($B114,'Mapping table'!$A:$L,12,0))</f>
        <v>Jugs</v>
      </c>
      <c r="W114" s="4"/>
      <c r="X114" s="181">
        <f t="shared" si="15"/>
        <v>0</v>
      </c>
      <c r="Y114" s="4"/>
      <c r="Z114" s="181">
        <f>X114*VLOOKUP(B114,'Mapping table'!$A:$L,11,0)</f>
        <v>0</v>
      </c>
      <c r="AA114" s="4"/>
      <c r="AB114" s="182">
        <f>X114*VLOOKUP(B114,'Mapping table'!A:T,4,0)</f>
        <v>0</v>
      </c>
      <c r="AC114" s="4"/>
      <c r="AD114" s="183">
        <f>X114*VLOOKUP(B114,'Mapping table'!$A:$L,7,0)</f>
        <v>0</v>
      </c>
      <c r="AE114" s="184"/>
      <c r="AF114" s="185">
        <f>X114*VLOOKUP(B114,'Mapping table'!$A:$L,6,0)</f>
        <v>0</v>
      </c>
      <c r="AG114" s="4"/>
      <c r="AH114" s="181">
        <f>VLOOKUP(B114,'Mapping table'!$A:$L,11,0)</f>
        <v>10</v>
      </c>
      <c r="AI114" s="4"/>
      <c r="AJ114" s="4"/>
      <c r="AK114" s="4"/>
      <c r="AL114" s="4"/>
      <c r="AM114" s="4"/>
    </row>
    <row r="115" ht="11.25" customHeight="1" outlineLevel="1">
      <c r="A115" s="161" t="str">
        <f>VLOOKUP(B115,'Mapping table'!A:C,3,0)</f>
        <v>Essentials</v>
      </c>
      <c r="B115" s="204" t="s">
        <v>263</v>
      </c>
      <c r="C115" s="69" t="str">
        <f>VLOOKUP(B115,'Mapping table'!A:B,2,0)</f>
        <v>Flakes Jugs L 2</v>
      </c>
      <c r="D115" s="4"/>
      <c r="E115" s="175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5"/>
      <c r="Q115" s="187"/>
      <c r="R115" s="216"/>
      <c r="S115" s="190" t="str">
        <f>IF(VLOOKUP($B115,'Mapping table'!$A:$L,10,0)=0,"",VLOOKUP($B115,'Mapping table'!$A:$L,10,0))</f>
        <v>DF</v>
      </c>
      <c r="T115" s="190" t="str">
        <f>IF(VLOOKUP($B115,'Mapping table'!$A:$L,8,0)=0,"",VLOOKUP($B115,'Mapping table'!$A:$L,8,0))</f>
        <v>L</v>
      </c>
      <c r="U115" s="190" t="str">
        <f>IF(VLOOKUP($B115,'Mapping table'!$A:$L,9,0)=0,"",VLOOKUP($B115,'Mapping table'!$A:$L,9,0))</f>
        <v>PE</v>
      </c>
      <c r="V115" s="189" t="str">
        <f>IF(VLOOKUP($B115,'Mapping table'!$A:$L,12,0)=0,"",VLOOKUP($B115,'Mapping table'!$A:$L,12,0))</f>
        <v>Jugs</v>
      </c>
      <c r="W115" s="4"/>
      <c r="X115" s="181">
        <f t="shared" si="15"/>
        <v>0</v>
      </c>
      <c r="Y115" s="4"/>
      <c r="Z115" s="181">
        <f>X115*VLOOKUP(B115,'Mapping table'!$A:$L,11,0)</f>
        <v>0</v>
      </c>
      <c r="AA115" s="4"/>
      <c r="AB115" s="182">
        <f>X115*VLOOKUP(B115,'Mapping table'!A:T,4,0)</f>
        <v>0</v>
      </c>
      <c r="AC115" s="4"/>
      <c r="AD115" s="183">
        <f>X115*VLOOKUP(B115,'Mapping table'!$A:$L,7,0)</f>
        <v>0</v>
      </c>
      <c r="AE115" s="184"/>
      <c r="AF115" s="185">
        <f>X115*VLOOKUP(B115,'Mapping table'!$A:$L,6,0)</f>
        <v>0</v>
      </c>
      <c r="AG115" s="4"/>
      <c r="AH115" s="181">
        <f>VLOOKUP(B115,'Mapping table'!$A:$L,11,0)</f>
        <v>5</v>
      </c>
      <c r="AI115" s="4"/>
      <c r="AJ115" s="4"/>
      <c r="AK115" s="4"/>
      <c r="AL115" s="4"/>
      <c r="AM115" s="4"/>
    </row>
    <row r="116" ht="11.25" customHeight="1" outlineLevel="1">
      <c r="A116" s="161" t="str">
        <f>VLOOKUP(B116,'Mapping table'!A:C,3,0)</f>
        <v>Essentials</v>
      </c>
      <c r="B116" s="204" t="s">
        <v>264</v>
      </c>
      <c r="C116" s="69" t="str">
        <f>VLOOKUP(B116,'Mapping table'!A:B,2,0)</f>
        <v>Flakes Jugs XL</v>
      </c>
      <c r="D116" s="4"/>
      <c r="E116" s="175"/>
      <c r="F116" s="176"/>
      <c r="G116" s="176"/>
      <c r="H116" s="176"/>
      <c r="I116" s="176"/>
      <c r="J116" s="176"/>
      <c r="K116" s="176"/>
      <c r="L116" s="176"/>
      <c r="M116" s="176"/>
      <c r="N116" s="176"/>
      <c r="O116" s="175"/>
      <c r="P116" s="175"/>
      <c r="Q116" s="187"/>
      <c r="R116" s="216"/>
      <c r="S116" s="190" t="str">
        <f>IF(VLOOKUP($B116,'Mapping table'!$A:$L,10,0)=0,"",VLOOKUP($B116,'Mapping table'!$A:$L,10,0))</f>
        <v>DF</v>
      </c>
      <c r="T116" s="190" t="str">
        <f>IF(VLOOKUP($B116,'Mapping table'!$A:$L,8,0)=0,"",VLOOKUP($B116,'Mapping table'!$A:$L,8,0))</f>
        <v>XL</v>
      </c>
      <c r="U116" s="190" t="str">
        <f>IF(VLOOKUP($B116,'Mapping table'!$A:$L,9,0)=0,"",VLOOKUP($B116,'Mapping table'!$A:$L,9,0))</f>
        <v>PU</v>
      </c>
      <c r="V116" s="189" t="str">
        <f>IF(VLOOKUP($B116,'Mapping table'!$A:$L,12,0)=0,"",VLOOKUP($B116,'Mapping table'!$A:$L,12,0))</f>
        <v>Jugs</v>
      </c>
      <c r="W116" s="4"/>
      <c r="X116" s="181">
        <f t="shared" si="15"/>
        <v>0</v>
      </c>
      <c r="Y116" s="4"/>
      <c r="Z116" s="181">
        <f>X116*VLOOKUP(B116,'Mapping table'!$A:$L,11,0)</f>
        <v>0</v>
      </c>
      <c r="AA116" s="4"/>
      <c r="AB116" s="182">
        <f>X116*VLOOKUP(B116,'Mapping table'!A:T,4,0)</f>
        <v>0</v>
      </c>
      <c r="AC116" s="4"/>
      <c r="AD116" s="183">
        <f>X116*VLOOKUP(B116,'Mapping table'!$A:$L,7,0)</f>
        <v>0</v>
      </c>
      <c r="AE116" s="184"/>
      <c r="AF116" s="185">
        <f>X116*VLOOKUP(B116,'Mapping table'!$A:$L,6,0)</f>
        <v>0</v>
      </c>
      <c r="AG116" s="4"/>
      <c r="AH116" s="181">
        <f>VLOOKUP(B116,'Mapping table'!$A:$L,11,0)</f>
        <v>5</v>
      </c>
      <c r="AI116" s="4"/>
      <c r="AJ116" s="4"/>
      <c r="AK116" s="4"/>
      <c r="AL116" s="4"/>
      <c r="AM116" s="4"/>
    </row>
    <row r="117" ht="11.25" customHeight="1" outlineLevel="1">
      <c r="A117" s="161" t="str">
        <f>VLOOKUP(B117,'Mapping table'!A:C,3,0)</f>
        <v>Essentials</v>
      </c>
      <c r="B117" s="204" t="s">
        <v>265</v>
      </c>
      <c r="C117" s="69" t="str">
        <f>VLOOKUP(B117,'Mapping table'!A:B,2,0)</f>
        <v>Fat Jug XXL</v>
      </c>
      <c r="D117" s="4"/>
      <c r="E117" s="175"/>
      <c r="F117" s="176"/>
      <c r="G117" s="176"/>
      <c r="H117" s="176"/>
      <c r="I117" s="176"/>
      <c r="J117" s="176"/>
      <c r="K117" s="175"/>
      <c r="L117" s="176"/>
      <c r="M117" s="176"/>
      <c r="N117" s="176"/>
      <c r="O117" s="175"/>
      <c r="P117" s="175"/>
      <c r="Q117" s="187"/>
      <c r="R117" s="216"/>
      <c r="S117" s="190" t="str">
        <f>IF(VLOOKUP($B117,'Mapping table'!$A:$L,10,0)=0,"",VLOOKUP($B117,'Mapping table'!$A:$L,10,0))</f>
        <v>DF</v>
      </c>
      <c r="T117" s="190" t="str">
        <f>IF(VLOOKUP($B117,'Mapping table'!$A:$L,8,0)=0,"",VLOOKUP($B117,'Mapping table'!$A:$L,8,0))</f>
        <v>XXL</v>
      </c>
      <c r="U117" s="190" t="str">
        <f>IF(VLOOKUP($B117,'Mapping table'!$A:$L,9,0)=0,"",VLOOKUP($B117,'Mapping table'!$A:$L,9,0))</f>
        <v>PU</v>
      </c>
      <c r="V117" s="189" t="str">
        <f>IF(VLOOKUP($B117,'Mapping table'!$A:$L,12,0)=0,"",VLOOKUP($B117,'Mapping table'!$A:$L,12,0))</f>
        <v>Jugs</v>
      </c>
      <c r="W117" s="4"/>
      <c r="X117" s="181">
        <f t="shared" si="15"/>
        <v>0</v>
      </c>
      <c r="Y117" s="4"/>
      <c r="Z117" s="181">
        <f>X117*VLOOKUP(B117,'Mapping table'!$A:$L,11,0)</f>
        <v>0</v>
      </c>
      <c r="AA117" s="4"/>
      <c r="AB117" s="182">
        <f>X117*VLOOKUP(B117,'Mapping table'!A:T,4,0)</f>
        <v>0</v>
      </c>
      <c r="AC117" s="4"/>
      <c r="AD117" s="183">
        <f>X117*VLOOKUP(B117,'Mapping table'!$A:$L,7,0)</f>
        <v>0</v>
      </c>
      <c r="AE117" s="184"/>
      <c r="AF117" s="185">
        <f>X117*VLOOKUP(B117,'Mapping table'!$A:$L,6,0)</f>
        <v>0</v>
      </c>
      <c r="AG117" s="4"/>
      <c r="AH117" s="181">
        <f>VLOOKUP(B117,'Mapping table'!$A:$L,11,0)</f>
        <v>1</v>
      </c>
      <c r="AI117" s="4"/>
      <c r="AJ117" s="4"/>
      <c r="AK117" s="4"/>
      <c r="AL117" s="4"/>
      <c r="AM117" s="4"/>
    </row>
    <row r="118" ht="11.25" customHeight="1" outlineLevel="1">
      <c r="A118" s="161" t="str">
        <f>VLOOKUP(B118,'Mapping table'!A:C,3,0)</f>
        <v>Essentials</v>
      </c>
      <c r="B118" s="204" t="s">
        <v>266</v>
      </c>
      <c r="C118" s="69" t="str">
        <f>VLOOKUP(B118,'Mapping table'!A:B,2,0)</f>
        <v>Moon Jugs XXL</v>
      </c>
      <c r="D118" s="4"/>
      <c r="E118" s="175"/>
      <c r="F118" s="176"/>
      <c r="G118" s="176"/>
      <c r="H118" s="176"/>
      <c r="I118" s="176"/>
      <c r="J118" s="176"/>
      <c r="K118" s="176"/>
      <c r="L118" s="176"/>
      <c r="M118" s="176"/>
      <c r="N118" s="176"/>
      <c r="O118" s="175"/>
      <c r="P118" s="175"/>
      <c r="Q118" s="187"/>
      <c r="R118" s="216"/>
      <c r="S118" s="190" t="str">
        <f>IF(VLOOKUP($B118,'Mapping table'!$A:$L,10,0)=0,"",VLOOKUP($B118,'Mapping table'!$A:$L,10,0))</f>
        <v>DF</v>
      </c>
      <c r="T118" s="190" t="str">
        <f>IF(VLOOKUP($B118,'Mapping table'!$A:$L,8,0)=0,"",VLOOKUP($B118,'Mapping table'!$A:$L,8,0))</f>
        <v>XXL</v>
      </c>
      <c r="U118" s="190" t="str">
        <f>IF(VLOOKUP($B118,'Mapping table'!$A:$L,9,0)=0,"",VLOOKUP($B118,'Mapping table'!$A:$L,9,0))</f>
        <v>PU</v>
      </c>
      <c r="V118" s="189" t="str">
        <f>IF(VLOOKUP($B118,'Mapping table'!$A:$L,12,0)=0,"",VLOOKUP($B118,'Mapping table'!$A:$L,12,0))</f>
        <v>Jugs</v>
      </c>
      <c r="W118" s="4"/>
      <c r="X118" s="181">
        <f t="shared" si="15"/>
        <v>0</v>
      </c>
      <c r="Y118" s="4"/>
      <c r="Z118" s="181">
        <f>X118*VLOOKUP(B118,'Mapping table'!$A:$L,11,0)</f>
        <v>0</v>
      </c>
      <c r="AA118" s="4"/>
      <c r="AB118" s="182">
        <f>X118*VLOOKUP(B118,'Mapping table'!A:T,4,0)</f>
        <v>0</v>
      </c>
      <c r="AC118" s="4"/>
      <c r="AD118" s="183">
        <f>X118*VLOOKUP(B118,'Mapping table'!$A:$L,7,0)</f>
        <v>0</v>
      </c>
      <c r="AE118" s="184"/>
      <c r="AF118" s="185">
        <f>X118*VLOOKUP(B118,'Mapping table'!$A:$L,6,0)</f>
        <v>0</v>
      </c>
      <c r="AG118" s="4"/>
      <c r="AH118" s="181">
        <f>VLOOKUP(B118,'Mapping table'!$A:$L,11,0)</f>
        <v>3</v>
      </c>
      <c r="AI118" s="4"/>
      <c r="AJ118" s="4"/>
      <c r="AK118" s="4"/>
      <c r="AL118" s="4"/>
      <c r="AM118" s="4"/>
    </row>
    <row r="119" ht="11.25" customHeight="1" outlineLevel="1">
      <c r="A119" s="161" t="str">
        <f>VLOOKUP(B119,'Mapping table'!A:C,3,0)</f>
        <v>Essentials</v>
      </c>
      <c r="B119" s="204" t="s">
        <v>267</v>
      </c>
      <c r="C119" s="69" t="str">
        <f>VLOOKUP(B119,'Mapping table'!A:B,2,0)</f>
        <v>Eclipse Jug XXL</v>
      </c>
      <c r="D119" s="4"/>
      <c r="E119" s="175"/>
      <c r="F119" s="176"/>
      <c r="G119" s="176"/>
      <c r="H119" s="176"/>
      <c r="I119" s="176"/>
      <c r="J119" s="176"/>
      <c r="K119" s="176"/>
      <c r="L119" s="176"/>
      <c r="M119" s="176"/>
      <c r="N119" s="176"/>
      <c r="O119" s="175"/>
      <c r="P119" s="175"/>
      <c r="Q119" s="187"/>
      <c r="R119" s="216"/>
      <c r="S119" s="190" t="str">
        <f>IF(VLOOKUP($B119,'Mapping table'!$A:$L,10,0)=0,"",VLOOKUP($B119,'Mapping table'!$A:$L,10,0))</f>
        <v>DF</v>
      </c>
      <c r="T119" s="190" t="str">
        <f>IF(VLOOKUP($B119,'Mapping table'!$A:$L,8,0)=0,"",VLOOKUP($B119,'Mapping table'!$A:$L,8,0))</f>
        <v>XXL</v>
      </c>
      <c r="U119" s="190" t="str">
        <f>IF(VLOOKUP($B119,'Mapping table'!$A:$L,9,0)=0,"",VLOOKUP($B119,'Mapping table'!$A:$L,9,0))</f>
        <v>PU</v>
      </c>
      <c r="V119" s="189" t="str">
        <f>IF(VLOOKUP($B119,'Mapping table'!$A:$L,12,0)=0,"",VLOOKUP($B119,'Mapping table'!$A:$L,12,0))</f>
        <v>Jugs</v>
      </c>
      <c r="W119" s="4"/>
      <c r="X119" s="181">
        <f t="shared" si="15"/>
        <v>0</v>
      </c>
      <c r="Y119" s="4"/>
      <c r="Z119" s="181">
        <f>X119*VLOOKUP(B119,'Mapping table'!$A:$L,11,0)</f>
        <v>0</v>
      </c>
      <c r="AA119" s="4"/>
      <c r="AB119" s="182">
        <f>X119*VLOOKUP(B119,'Mapping table'!A:T,4,0)</f>
        <v>0</v>
      </c>
      <c r="AC119" s="4"/>
      <c r="AD119" s="183">
        <f>X119*VLOOKUP(B119,'Mapping table'!$A:$L,7,0)</f>
        <v>0</v>
      </c>
      <c r="AE119" s="184"/>
      <c r="AF119" s="185">
        <f>X119*VLOOKUP(B119,'Mapping table'!$A:$L,6,0)</f>
        <v>0</v>
      </c>
      <c r="AG119" s="4"/>
      <c r="AH119" s="181">
        <f>VLOOKUP(B119,'Mapping table'!$A:$L,11,0)</f>
        <v>1</v>
      </c>
      <c r="AI119" s="4"/>
      <c r="AJ119" s="4"/>
      <c r="AK119" s="4"/>
      <c r="AL119" s="4"/>
      <c r="AM119" s="4"/>
    </row>
    <row r="120" ht="11.25" customHeight="1" outlineLevel="1">
      <c r="A120" s="161" t="str">
        <f>VLOOKUP(B120,'Mapping table'!A:C,3,0)</f>
        <v>Essentials</v>
      </c>
      <c r="B120" s="204" t="s">
        <v>268</v>
      </c>
      <c r="C120" s="69" t="str">
        <f>VLOOKUP(B120,'Mapping table'!A:B,2,0)</f>
        <v>Sander's Slopers L</v>
      </c>
      <c r="D120" s="4"/>
      <c r="E120" s="175"/>
      <c r="F120" s="176"/>
      <c r="G120" s="176"/>
      <c r="H120" s="176"/>
      <c r="I120" s="176"/>
      <c r="J120" s="176"/>
      <c r="K120" s="176"/>
      <c r="L120" s="176"/>
      <c r="M120" s="176"/>
      <c r="N120" s="176"/>
      <c r="O120" s="175"/>
      <c r="P120" s="175"/>
      <c r="Q120" s="187"/>
      <c r="R120" s="216"/>
      <c r="S120" s="190" t="str">
        <f>IF(VLOOKUP($B120,'Mapping table'!$A:$L,10,0)=0,"",VLOOKUP($B120,'Mapping table'!$A:$L,10,0))</f>
        <v>DF</v>
      </c>
      <c r="T120" s="190" t="str">
        <f>IF(VLOOKUP($B120,'Mapping table'!$A:$L,8,0)=0,"",VLOOKUP($B120,'Mapping table'!$A:$L,8,0))</f>
        <v>L</v>
      </c>
      <c r="U120" s="190" t="str">
        <f>IF(VLOOKUP($B120,'Mapping table'!$A:$L,9,0)=0,"",VLOOKUP($B120,'Mapping table'!$A:$L,9,0))</f>
        <v>PU</v>
      </c>
      <c r="V120" s="189" t="str">
        <f>IF(VLOOKUP($B120,'Mapping table'!$A:$L,12,0)=0,"",VLOOKUP($B120,'Mapping table'!$A:$L,12,0))</f>
        <v>Slopers</v>
      </c>
      <c r="W120" s="4"/>
      <c r="X120" s="181">
        <f t="shared" si="15"/>
        <v>0</v>
      </c>
      <c r="Y120" s="4"/>
      <c r="Z120" s="181">
        <f>X120*VLOOKUP(B120,'Mapping table'!$A:$L,11,0)</f>
        <v>0</v>
      </c>
      <c r="AA120" s="4"/>
      <c r="AB120" s="182">
        <f>X120*VLOOKUP(B120,'Mapping table'!A:T,4,0)</f>
        <v>0</v>
      </c>
      <c r="AC120" s="4"/>
      <c r="AD120" s="183">
        <f>X120*VLOOKUP(B120,'Mapping table'!$A:$L,7,0)</f>
        <v>0</v>
      </c>
      <c r="AE120" s="184"/>
      <c r="AF120" s="185">
        <f>X120*VLOOKUP(B120,'Mapping table'!$A:$L,6,0)</f>
        <v>0</v>
      </c>
      <c r="AG120" s="4"/>
      <c r="AH120" s="181">
        <f>VLOOKUP(B120,'Mapping table'!$A:$L,11,0)</f>
        <v>10</v>
      </c>
      <c r="AI120" s="4"/>
      <c r="AJ120" s="4"/>
      <c r="AK120" s="4"/>
      <c r="AL120" s="4"/>
      <c r="AM120" s="4"/>
    </row>
    <row r="121" ht="11.25" customHeight="1" outlineLevel="1">
      <c r="A121" s="161" t="str">
        <f>VLOOKUP(B121,'Mapping table'!A:C,3,0)</f>
        <v>Essentials</v>
      </c>
      <c r="B121" s="204" t="s">
        <v>269</v>
      </c>
      <c r="C121" s="69" t="str">
        <f>VLOOKUP(B121,'Mapping table'!A:B,2,0)</f>
        <v>Marc's Slopers XL</v>
      </c>
      <c r="D121" s="4"/>
      <c r="E121" s="175"/>
      <c r="F121" s="176"/>
      <c r="G121" s="176"/>
      <c r="H121" s="176"/>
      <c r="I121" s="176"/>
      <c r="J121" s="176"/>
      <c r="K121" s="176"/>
      <c r="L121" s="176"/>
      <c r="M121" s="176"/>
      <c r="N121" s="176"/>
      <c r="O121" s="175"/>
      <c r="P121" s="175"/>
      <c r="Q121" s="187"/>
      <c r="R121" s="216"/>
      <c r="S121" s="190" t="str">
        <f>IF(VLOOKUP($B121,'Mapping table'!$A:$L,10,0)=0,"",VLOOKUP($B121,'Mapping table'!$A:$L,10,0))</f>
        <v>DF</v>
      </c>
      <c r="T121" s="190" t="str">
        <f>IF(VLOOKUP($B121,'Mapping table'!$A:$L,8,0)=0,"",VLOOKUP($B121,'Mapping table'!$A:$L,8,0))</f>
        <v>XL</v>
      </c>
      <c r="U121" s="190" t="str">
        <f>IF(VLOOKUP($B121,'Mapping table'!$A:$L,9,0)=0,"",VLOOKUP($B121,'Mapping table'!$A:$L,9,0))</f>
        <v>PU</v>
      </c>
      <c r="V121" s="189" t="str">
        <f>IF(VLOOKUP($B121,'Mapping table'!$A:$L,12,0)=0,"",VLOOKUP($B121,'Mapping table'!$A:$L,12,0))</f>
        <v>Slopers</v>
      </c>
      <c r="W121" s="4"/>
      <c r="X121" s="181">
        <f t="shared" si="15"/>
        <v>0</v>
      </c>
      <c r="Y121" s="4"/>
      <c r="Z121" s="181">
        <f>X121*VLOOKUP(B121,'Mapping table'!$A:$L,11,0)</f>
        <v>0</v>
      </c>
      <c r="AA121" s="4"/>
      <c r="AB121" s="182">
        <f>X121*VLOOKUP(B121,'Mapping table'!A:T,4,0)</f>
        <v>0</v>
      </c>
      <c r="AC121" s="4"/>
      <c r="AD121" s="183">
        <f>X121*VLOOKUP(B121,'Mapping table'!$A:$L,7,0)</f>
        <v>0</v>
      </c>
      <c r="AE121" s="184"/>
      <c r="AF121" s="185">
        <f>X121*VLOOKUP(B121,'Mapping table'!$A:$L,6,0)</f>
        <v>0</v>
      </c>
      <c r="AG121" s="4"/>
      <c r="AH121" s="181">
        <f>VLOOKUP(B121,'Mapping table'!$A:$L,11,0)</f>
        <v>5</v>
      </c>
      <c r="AI121" s="4"/>
      <c r="AJ121" s="4"/>
      <c r="AK121" s="4"/>
      <c r="AL121" s="4"/>
      <c r="AM121" s="4"/>
    </row>
    <row r="122" ht="11.25" customHeight="1" outlineLevel="1">
      <c r="A122" s="161" t="str">
        <f>VLOOKUP(B122,'Mapping table'!A:C,3,0)</f>
        <v>Essentials</v>
      </c>
      <c r="B122" s="204" t="s">
        <v>270</v>
      </c>
      <c r="C122" s="69" t="str">
        <f>VLOOKUP(B122,'Mapping table'!A:B,2,0)</f>
        <v>Triangle Slopers XL</v>
      </c>
      <c r="D122" s="4"/>
      <c r="E122" s="175"/>
      <c r="F122" s="176"/>
      <c r="G122" s="176"/>
      <c r="H122" s="176"/>
      <c r="I122" s="176"/>
      <c r="J122" s="176"/>
      <c r="K122" s="176"/>
      <c r="L122" s="176"/>
      <c r="M122" s="176"/>
      <c r="N122" s="176"/>
      <c r="O122" s="175"/>
      <c r="P122" s="175"/>
      <c r="Q122" s="187"/>
      <c r="R122" s="216"/>
      <c r="S122" s="190" t="str">
        <f>IF(VLOOKUP($B122,'Mapping table'!$A:$L,10,0)=0,"",VLOOKUP($B122,'Mapping table'!$A:$L,10,0))</f>
        <v>DF</v>
      </c>
      <c r="T122" s="190" t="str">
        <f>IF(VLOOKUP($B122,'Mapping table'!$A:$L,8,0)=0,"",VLOOKUP($B122,'Mapping table'!$A:$L,8,0))</f>
        <v>XL</v>
      </c>
      <c r="U122" s="190" t="str">
        <f>IF(VLOOKUP($B122,'Mapping table'!$A:$L,9,0)=0,"",VLOOKUP($B122,'Mapping table'!$A:$L,9,0))</f>
        <v>PU</v>
      </c>
      <c r="V122" s="189" t="str">
        <f>IF(VLOOKUP($B122,'Mapping table'!$A:$L,12,0)=0,"",VLOOKUP($B122,'Mapping table'!$A:$L,12,0))</f>
        <v>Slopers</v>
      </c>
      <c r="W122" s="4"/>
      <c r="X122" s="181">
        <f t="shared" si="15"/>
        <v>0</v>
      </c>
      <c r="Y122" s="4"/>
      <c r="Z122" s="181">
        <f>X122*VLOOKUP(B122,'Mapping table'!$A:$L,11,0)</f>
        <v>0</v>
      </c>
      <c r="AA122" s="4"/>
      <c r="AB122" s="182">
        <f>X122*VLOOKUP(B122,'Mapping table'!A:T,4,0)</f>
        <v>0</v>
      </c>
      <c r="AC122" s="4"/>
      <c r="AD122" s="183">
        <f>X122*VLOOKUP(B122,'Mapping table'!$A:$L,7,0)</f>
        <v>0</v>
      </c>
      <c r="AE122" s="184"/>
      <c r="AF122" s="185">
        <f>X122*VLOOKUP(B122,'Mapping table'!$A:$L,6,0)</f>
        <v>0</v>
      </c>
      <c r="AG122" s="4"/>
      <c r="AH122" s="181">
        <f>VLOOKUP(B122,'Mapping table'!$A:$L,11,0)</f>
        <v>3</v>
      </c>
      <c r="AI122" s="4"/>
      <c r="AJ122" s="4"/>
      <c r="AK122" s="4"/>
      <c r="AL122" s="4"/>
      <c r="AM122" s="4"/>
    </row>
    <row r="123" ht="11.25" customHeight="1" outlineLevel="1">
      <c r="A123" s="161" t="str">
        <f>VLOOKUP(B123,'Mapping table'!A:C,3,0)</f>
        <v>Essentials</v>
      </c>
      <c r="B123" s="204" t="s">
        <v>271</v>
      </c>
      <c r="C123" s="69" t="str">
        <f>VLOOKUP(B123,'Mapping table'!A:B,2,0)</f>
        <v>Triangle Sloper XXL</v>
      </c>
      <c r="D123" s="4"/>
      <c r="E123" s="175"/>
      <c r="F123" s="176"/>
      <c r="G123" s="176"/>
      <c r="H123" s="176"/>
      <c r="I123" s="176"/>
      <c r="J123" s="176"/>
      <c r="K123" s="176"/>
      <c r="L123" s="176"/>
      <c r="M123" s="176"/>
      <c r="N123" s="176"/>
      <c r="O123" s="175"/>
      <c r="P123" s="175"/>
      <c r="Q123" s="187"/>
      <c r="R123" s="216"/>
      <c r="S123" s="190" t="str">
        <f>IF(VLOOKUP($B123,'Mapping table'!$A:$L,10,0)=0,"",VLOOKUP($B123,'Mapping table'!$A:$L,10,0))</f>
        <v>DF</v>
      </c>
      <c r="T123" s="190" t="str">
        <f>IF(VLOOKUP($B123,'Mapping table'!$A:$L,8,0)=0,"",VLOOKUP($B123,'Mapping table'!$A:$L,8,0))</f>
        <v>XXL</v>
      </c>
      <c r="U123" s="190" t="str">
        <f>IF(VLOOKUP($B123,'Mapping table'!$A:$L,9,0)=0,"",VLOOKUP($B123,'Mapping table'!$A:$L,9,0))</f>
        <v>PU</v>
      </c>
      <c r="V123" s="189" t="str">
        <f>IF(VLOOKUP($B123,'Mapping table'!$A:$L,12,0)=0,"",VLOOKUP($B123,'Mapping table'!$A:$L,12,0))</f>
        <v>Slopers</v>
      </c>
      <c r="W123" s="4"/>
      <c r="X123" s="181">
        <f t="shared" si="15"/>
        <v>0</v>
      </c>
      <c r="Y123" s="4"/>
      <c r="Z123" s="181">
        <f>X123*VLOOKUP(B123,'Mapping table'!$A:$L,11,0)</f>
        <v>0</v>
      </c>
      <c r="AA123" s="4"/>
      <c r="AB123" s="182">
        <f>X123*VLOOKUP(B123,'Mapping table'!A:T,4,0)</f>
        <v>0</v>
      </c>
      <c r="AC123" s="4"/>
      <c r="AD123" s="183">
        <f>X123*VLOOKUP(B123,'Mapping table'!$A:$L,7,0)</f>
        <v>0</v>
      </c>
      <c r="AE123" s="184"/>
      <c r="AF123" s="185">
        <f>X123*VLOOKUP(B123,'Mapping table'!$A:$L,6,0)</f>
        <v>0</v>
      </c>
      <c r="AG123" s="4"/>
      <c r="AH123" s="181">
        <f>VLOOKUP(B123,'Mapping table'!$A:$L,11,0)</f>
        <v>1</v>
      </c>
      <c r="AI123" s="4"/>
      <c r="AJ123" s="4"/>
      <c r="AK123" s="4"/>
      <c r="AL123" s="4"/>
      <c r="AM123" s="4"/>
    </row>
    <row r="124" ht="11.25" customHeight="1" outlineLevel="1">
      <c r="A124" s="161" t="str">
        <f>VLOOKUP(B124,'Mapping table'!A:C,3,0)</f>
        <v>Essentials</v>
      </c>
      <c r="B124" s="204" t="s">
        <v>272</v>
      </c>
      <c r="C124" s="69" t="str">
        <f>VLOOKUP(B124,'Mapping table'!A:B,2,0)</f>
        <v>Eclipse Slopers XXL</v>
      </c>
      <c r="D124" s="4"/>
      <c r="E124" s="175"/>
      <c r="F124" s="176"/>
      <c r="G124" s="176"/>
      <c r="H124" s="176"/>
      <c r="I124" s="176"/>
      <c r="J124" s="176"/>
      <c r="K124" s="176"/>
      <c r="L124" s="176"/>
      <c r="M124" s="176"/>
      <c r="N124" s="176"/>
      <c r="O124" s="175"/>
      <c r="P124" s="175"/>
      <c r="Q124" s="187"/>
      <c r="R124" s="216"/>
      <c r="S124" s="190" t="str">
        <f>IF(VLOOKUP($B124,'Mapping table'!$A:$L,10,0)=0,"",VLOOKUP($B124,'Mapping table'!$A:$L,10,0))</f>
        <v>DF</v>
      </c>
      <c r="T124" s="190" t="str">
        <f>IF(VLOOKUP($B124,'Mapping table'!$A:$L,8,0)=0,"",VLOOKUP($B124,'Mapping table'!$A:$L,8,0))</f>
        <v>XXL</v>
      </c>
      <c r="U124" s="190" t="str">
        <f>IF(VLOOKUP($B124,'Mapping table'!$A:$L,9,0)=0,"",VLOOKUP($B124,'Mapping table'!$A:$L,9,0))</f>
        <v>PU</v>
      </c>
      <c r="V124" s="189" t="str">
        <f>IF(VLOOKUP($B124,'Mapping table'!$A:$L,12,0)=0,"",VLOOKUP($B124,'Mapping table'!$A:$L,12,0))</f>
        <v>Slopers</v>
      </c>
      <c r="W124" s="4"/>
      <c r="X124" s="181">
        <f t="shared" si="15"/>
        <v>0</v>
      </c>
      <c r="Y124" s="4"/>
      <c r="Z124" s="181">
        <f>X124*VLOOKUP(B124,'Mapping table'!$A:$L,11,0)</f>
        <v>0</v>
      </c>
      <c r="AA124" s="4"/>
      <c r="AB124" s="182">
        <f>X124*VLOOKUP(B124,'Mapping table'!A:T,4,0)</f>
        <v>0</v>
      </c>
      <c r="AC124" s="4"/>
      <c r="AD124" s="183">
        <f>X124*VLOOKUP(B124,'Mapping table'!$A:$L,7,0)</f>
        <v>0</v>
      </c>
      <c r="AE124" s="184"/>
      <c r="AF124" s="185">
        <f>X124*VLOOKUP(B124,'Mapping table'!$A:$L,6,0)</f>
        <v>0</v>
      </c>
      <c r="AG124" s="4"/>
      <c r="AH124" s="181">
        <f>VLOOKUP(B124,'Mapping table'!$A:$L,11,0)</f>
        <v>3</v>
      </c>
      <c r="AI124" s="4"/>
      <c r="AJ124" s="4"/>
      <c r="AK124" s="4"/>
      <c r="AL124" s="4"/>
      <c r="AM124" s="4"/>
    </row>
    <row r="125" ht="11.25" customHeight="1" outlineLevel="1">
      <c r="A125" s="161" t="str">
        <f>VLOOKUP(B125,'Mapping table'!A:C,3,0)</f>
        <v>Essentials</v>
      </c>
      <c r="B125" s="204" t="s">
        <v>273</v>
      </c>
      <c r="C125" s="69" t="str">
        <f>VLOOKUP(B125,'Mapping table'!A:B,2,0)</f>
        <v>Eclipse Giga Sloper XXL</v>
      </c>
      <c r="D125" s="4"/>
      <c r="E125" s="175"/>
      <c r="F125" s="176"/>
      <c r="G125" s="176"/>
      <c r="H125" s="176"/>
      <c r="I125" s="176"/>
      <c r="J125" s="176"/>
      <c r="K125" s="176"/>
      <c r="L125" s="176"/>
      <c r="M125" s="176"/>
      <c r="N125" s="176"/>
      <c r="O125" s="175"/>
      <c r="P125" s="175"/>
      <c r="Q125" s="187"/>
      <c r="R125" s="216"/>
      <c r="S125" s="190" t="str">
        <f>IF(VLOOKUP($B125,'Mapping table'!$A:$L,10,0)=0,"",VLOOKUP($B125,'Mapping table'!$A:$L,10,0))</f>
        <v>DF</v>
      </c>
      <c r="T125" s="190" t="str">
        <f>IF(VLOOKUP($B125,'Mapping table'!$A:$L,8,0)=0,"",VLOOKUP($B125,'Mapping table'!$A:$L,8,0))</f>
        <v>XXL</v>
      </c>
      <c r="U125" s="190" t="str">
        <f>IF(VLOOKUP($B125,'Mapping table'!$A:$L,9,0)=0,"",VLOOKUP($B125,'Mapping table'!$A:$L,9,0))</f>
        <v>PU</v>
      </c>
      <c r="V125" s="189" t="str">
        <f>IF(VLOOKUP($B125,'Mapping table'!$A:$L,12,0)=0,"",VLOOKUP($B125,'Mapping table'!$A:$L,12,0))</f>
        <v>Slopers</v>
      </c>
      <c r="W125" s="4"/>
      <c r="X125" s="181">
        <f t="shared" si="15"/>
        <v>0</v>
      </c>
      <c r="Y125" s="4"/>
      <c r="Z125" s="181">
        <f>X125*VLOOKUP(B125,'Mapping table'!$A:$L,11,0)</f>
        <v>0</v>
      </c>
      <c r="AA125" s="4"/>
      <c r="AB125" s="182">
        <f>X125*VLOOKUP(B125,'Mapping table'!A:T,4,0)</f>
        <v>0</v>
      </c>
      <c r="AC125" s="4"/>
      <c r="AD125" s="183">
        <f>X125*VLOOKUP(B125,'Mapping table'!$A:$L,7,0)</f>
        <v>0</v>
      </c>
      <c r="AE125" s="184"/>
      <c r="AF125" s="185">
        <f>X125*VLOOKUP(B125,'Mapping table'!$A:$L,6,0)</f>
        <v>0</v>
      </c>
      <c r="AG125" s="4"/>
      <c r="AH125" s="181">
        <f>VLOOKUP(B125,'Mapping table'!$A:$L,11,0)</f>
        <v>1</v>
      </c>
      <c r="AI125" s="4"/>
      <c r="AJ125" s="4"/>
      <c r="AK125" s="4"/>
      <c r="AL125" s="4"/>
      <c r="AM125" s="4"/>
    </row>
    <row r="126" ht="11.25" customHeight="1" outlineLevel="1">
      <c r="A126" s="161" t="str">
        <f>VLOOKUP(B126,'Mapping table'!A:C,3,0)</f>
        <v>Essentials</v>
      </c>
      <c r="B126" s="186" t="s">
        <v>274</v>
      </c>
      <c r="C126" s="4" t="s">
        <v>275</v>
      </c>
      <c r="D126" s="4"/>
      <c r="E126" s="175"/>
      <c r="F126" s="176"/>
      <c r="G126" s="176"/>
      <c r="H126" s="176"/>
      <c r="I126" s="176"/>
      <c r="J126" s="176"/>
      <c r="K126" s="176"/>
      <c r="L126" s="176"/>
      <c r="M126" s="176"/>
      <c r="N126" s="176"/>
      <c r="O126" s="175"/>
      <c r="P126" s="175"/>
      <c r="Q126" s="187"/>
      <c r="R126" s="188"/>
      <c r="S126" s="190" t="str">
        <f>IF(VLOOKUP($B126,'Mapping table'!$A:$L,10,0)=0,"",VLOOKUP($B126,'Mapping table'!$A:$L,10,0))</f>
        <v>VBA</v>
      </c>
      <c r="T126" s="190" t="str">
        <f>IF(VLOOKUP($B126,'Mapping table'!$A:$L,8,0)=0,"",VLOOKUP($B126,'Mapping table'!$A:$L,8,0))</f>
        <v>M</v>
      </c>
      <c r="U126" s="190" t="str">
        <f>IF(VLOOKUP($B126,'Mapping table'!$A:$L,9,0)=0,"",VLOOKUP($B126,'Mapping table'!$A:$L,9,0))</f>
        <v>PU</v>
      </c>
      <c r="V126" s="189" t="str">
        <f>IF(VLOOKUP($B126,'Mapping table'!$A:$L,12,0)=0,"",VLOOKUP($B126,'Mapping table'!$A:$L,12,0))</f>
        <v>Slopers</v>
      </c>
      <c r="W126" s="4"/>
      <c r="X126" s="181">
        <f t="shared" si="15"/>
        <v>0</v>
      </c>
      <c r="Y126" s="4"/>
      <c r="Z126" s="181">
        <f>X126*VLOOKUP(B126,'Mapping table'!$A:$L,11,0)</f>
        <v>0</v>
      </c>
      <c r="AA126" s="4"/>
      <c r="AB126" s="182">
        <f>X126*VLOOKUP(B126,'Mapping table'!A:T,4,0)</f>
        <v>0</v>
      </c>
      <c r="AC126" s="4"/>
      <c r="AD126" s="183">
        <f>X126*VLOOKUP(B126,'Mapping table'!$A:$L,7,0)</f>
        <v>0</v>
      </c>
      <c r="AE126" s="184"/>
      <c r="AF126" s="185">
        <f>X126*VLOOKUP(B126,'Mapping table'!$A:$L,6,0)</f>
        <v>0</v>
      </c>
      <c r="AG126" s="4"/>
      <c r="AH126" s="181">
        <f>VLOOKUP(B126,'Mapping table'!$A:$L,11,0)</f>
        <v>3</v>
      </c>
      <c r="AI126" s="4"/>
      <c r="AJ126" s="4"/>
      <c r="AK126" s="4"/>
      <c r="AL126" s="4"/>
      <c r="AM126" s="4"/>
    </row>
    <row r="127" ht="11.25" customHeight="1" outlineLevel="1">
      <c r="A127" s="161" t="str">
        <f>VLOOKUP(B127,'Mapping table'!A:C,3,0)</f>
        <v>Essentials</v>
      </c>
      <c r="B127" s="186" t="s">
        <v>276</v>
      </c>
      <c r="C127" s="4" t="s">
        <v>277</v>
      </c>
      <c r="D127" s="4"/>
      <c r="E127" s="175"/>
      <c r="F127" s="176"/>
      <c r="G127" s="176"/>
      <c r="H127" s="176"/>
      <c r="I127" s="176"/>
      <c r="J127" s="176"/>
      <c r="K127" s="176"/>
      <c r="L127" s="176"/>
      <c r="M127" s="176"/>
      <c r="N127" s="176"/>
      <c r="O127" s="175"/>
      <c r="P127" s="175"/>
      <c r="Q127" s="187"/>
      <c r="R127" s="188"/>
      <c r="S127" s="190" t="str">
        <f>IF(VLOOKUP($B127,'Mapping table'!$A:$L,10,0)=0,"",VLOOKUP($B127,'Mapping table'!$A:$L,10,0))</f>
        <v>VBA</v>
      </c>
      <c r="T127" s="190" t="str">
        <f>IF(VLOOKUP($B127,'Mapping table'!$A:$L,8,0)=0,"",VLOOKUP($B127,'Mapping table'!$A:$L,8,0))</f>
        <v>XL</v>
      </c>
      <c r="U127" s="190" t="str">
        <f>IF(VLOOKUP($B127,'Mapping table'!$A:$L,9,0)=0,"",VLOOKUP($B127,'Mapping table'!$A:$L,9,0))</f>
        <v>PU</v>
      </c>
      <c r="V127" s="189" t="str">
        <f>IF(VLOOKUP($B127,'Mapping table'!$A:$L,12,0)=0,"",VLOOKUP($B127,'Mapping table'!$A:$L,12,0))</f>
        <v>Slopers</v>
      </c>
      <c r="W127" s="4"/>
      <c r="X127" s="181">
        <f t="shared" si="15"/>
        <v>0</v>
      </c>
      <c r="Y127" s="4"/>
      <c r="Z127" s="181">
        <f>X127*VLOOKUP(B127,'Mapping table'!$A:$L,11,0)</f>
        <v>0</v>
      </c>
      <c r="AA127" s="4"/>
      <c r="AB127" s="182">
        <f>X127*VLOOKUP(B127,'Mapping table'!A:T,4,0)</f>
        <v>0</v>
      </c>
      <c r="AC127" s="4"/>
      <c r="AD127" s="183">
        <f>X127*VLOOKUP(B127,'Mapping table'!$A:$L,7,0)</f>
        <v>0</v>
      </c>
      <c r="AE127" s="184"/>
      <c r="AF127" s="185">
        <f>X127*VLOOKUP(B127,'Mapping table'!$A:$L,6,0)</f>
        <v>0</v>
      </c>
      <c r="AG127" s="4"/>
      <c r="AH127" s="181">
        <f>VLOOKUP(B127,'Mapping table'!$A:$L,11,0)</f>
        <v>1</v>
      </c>
      <c r="AI127" s="4"/>
      <c r="AJ127" s="4"/>
      <c r="AK127" s="4"/>
      <c r="AL127" s="4"/>
      <c r="AM127" s="4"/>
    </row>
    <row r="128" ht="11.25" customHeight="1" outlineLevel="1">
      <c r="A128" s="161" t="str">
        <f>VLOOKUP(B128,'Mapping table'!A:C,3,0)</f>
        <v>Essentials</v>
      </c>
      <c r="B128" s="186" t="s">
        <v>278</v>
      </c>
      <c r="C128" s="4" t="s">
        <v>279</v>
      </c>
      <c r="D128" s="4"/>
      <c r="E128" s="175"/>
      <c r="F128" s="176"/>
      <c r="G128" s="176"/>
      <c r="H128" s="176"/>
      <c r="I128" s="176"/>
      <c r="J128" s="176"/>
      <c r="K128" s="176"/>
      <c r="L128" s="176"/>
      <c r="M128" s="176"/>
      <c r="N128" s="176"/>
      <c r="O128" s="175"/>
      <c r="P128" s="175"/>
      <c r="Q128" s="187"/>
      <c r="R128" s="188"/>
      <c r="S128" s="190" t="str">
        <f>IF(VLOOKUP($B128,'Mapping table'!$A:$L,10,0)=0,"",VLOOKUP($B128,'Mapping table'!$A:$L,10,0))</f>
        <v>VBA</v>
      </c>
      <c r="T128" s="190" t="str">
        <f>IF(VLOOKUP($B128,'Mapping table'!$A:$L,8,0)=0,"",VLOOKUP($B128,'Mapping table'!$A:$L,8,0))</f>
        <v>XXL</v>
      </c>
      <c r="U128" s="190" t="str">
        <f>IF(VLOOKUP($B128,'Mapping table'!$A:$L,9,0)=0,"",VLOOKUP($B128,'Mapping table'!$A:$L,9,0))</f>
        <v>PU</v>
      </c>
      <c r="V128" s="189" t="str">
        <f>IF(VLOOKUP($B128,'Mapping table'!$A:$L,12,0)=0,"",VLOOKUP($B128,'Mapping table'!$A:$L,12,0))</f>
        <v>Slopers</v>
      </c>
      <c r="W128" s="4"/>
      <c r="X128" s="181">
        <f t="shared" si="15"/>
        <v>0</v>
      </c>
      <c r="Y128" s="4"/>
      <c r="Z128" s="181">
        <f>X128*VLOOKUP(B128,'Mapping table'!$A:$L,11,0)</f>
        <v>0</v>
      </c>
      <c r="AA128" s="4"/>
      <c r="AB128" s="182">
        <f>X128*VLOOKUP(B128,'Mapping table'!A:T,4,0)</f>
        <v>0</v>
      </c>
      <c r="AC128" s="4"/>
      <c r="AD128" s="183">
        <f>X128*VLOOKUP(B128,'Mapping table'!$A:$L,7,0)</f>
        <v>0</v>
      </c>
      <c r="AE128" s="184"/>
      <c r="AF128" s="185">
        <f>X128*VLOOKUP(B128,'Mapping table'!$A:$L,6,0)</f>
        <v>0</v>
      </c>
      <c r="AG128" s="4"/>
      <c r="AH128" s="181">
        <f>VLOOKUP(B128,'Mapping table'!$A:$L,11,0)</f>
        <v>1</v>
      </c>
      <c r="AI128" s="4"/>
      <c r="AJ128" s="4"/>
      <c r="AK128" s="4"/>
      <c r="AL128" s="4"/>
      <c r="AM128" s="4"/>
    </row>
    <row r="129" ht="11.25" customHeight="1" outlineLevel="1">
      <c r="A129" s="161" t="str">
        <f>VLOOKUP(B129,'Mapping table'!A:C,3,0)</f>
        <v>Essentials</v>
      </c>
      <c r="B129" s="193" t="s">
        <v>280</v>
      </c>
      <c r="C129" s="16" t="s">
        <v>281</v>
      </c>
      <c r="D129" s="4"/>
      <c r="E129" s="175"/>
      <c r="F129" s="176"/>
      <c r="G129" s="176"/>
      <c r="H129" s="176"/>
      <c r="I129" s="176"/>
      <c r="J129" s="176"/>
      <c r="K129" s="176"/>
      <c r="L129" s="176"/>
      <c r="M129" s="176"/>
      <c r="N129" s="176"/>
      <c r="O129" s="175"/>
      <c r="P129" s="175"/>
      <c r="Q129" s="195"/>
      <c r="R129" s="196"/>
      <c r="S129" s="198" t="str">
        <f>IF(VLOOKUP($B129,'Mapping table'!$A:$L,10,0)=0,"",VLOOKUP($B129,'Mapping table'!$A:$L,10,0))</f>
        <v>VBA</v>
      </c>
      <c r="T129" s="198" t="str">
        <f>IF(VLOOKUP($B129,'Mapping table'!$A:$L,8,0)=0,"",VLOOKUP($B129,'Mapping table'!$A:$L,8,0))</f>
        <v>XXL</v>
      </c>
      <c r="U129" s="198" t="str">
        <f>IF(VLOOKUP($B129,'Mapping table'!$A:$L,9,0)=0,"",VLOOKUP($B129,'Mapping table'!$A:$L,9,0))</f>
        <v>PU</v>
      </c>
      <c r="V129" s="197" t="str">
        <f>IF(VLOOKUP($B129,'Mapping table'!$A:$L,12,0)=0,"",VLOOKUP($B129,'Mapping table'!$A:$L,12,0))</f>
        <v>Slopers</v>
      </c>
      <c r="W129" s="4"/>
      <c r="X129" s="181">
        <f t="shared" si="15"/>
        <v>0</v>
      </c>
      <c r="Y129" s="4"/>
      <c r="Z129" s="181">
        <f>X129*VLOOKUP(B129,'Mapping table'!$A:$L,11,0)</f>
        <v>0</v>
      </c>
      <c r="AA129" s="4"/>
      <c r="AB129" s="182">
        <f>X129*VLOOKUP(B129,'Mapping table'!A:T,4,0)</f>
        <v>0</v>
      </c>
      <c r="AC129" s="4"/>
      <c r="AD129" s="183">
        <f>X129*VLOOKUP(B129,'Mapping table'!$A:$L,7,0)</f>
        <v>0</v>
      </c>
      <c r="AE129" s="184"/>
      <c r="AF129" s="185">
        <f>X129*VLOOKUP(B129,'Mapping table'!$A:$L,6,0)</f>
        <v>0</v>
      </c>
      <c r="AG129" s="4"/>
      <c r="AH129" s="181">
        <f>VLOOKUP(B129,'Mapping table'!$A:$L,11,0)</f>
        <v>1</v>
      </c>
      <c r="AI129" s="4"/>
      <c r="AJ129" s="4"/>
      <c r="AK129" s="4"/>
      <c r="AL129" s="4"/>
      <c r="AM129" s="4"/>
    </row>
    <row r="130" ht="7.5" customHeight="1">
      <c r="A130" s="161"/>
      <c r="B130" s="4"/>
      <c r="C130" s="4"/>
      <c r="D130" s="4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4"/>
      <c r="T130" s="4"/>
      <c r="U130" s="4"/>
      <c r="V130" s="4"/>
      <c r="W130" s="4"/>
      <c r="X130" s="181"/>
      <c r="Y130" s="4"/>
      <c r="Z130" s="181"/>
      <c r="AA130" s="4"/>
      <c r="AB130" s="182"/>
      <c r="AC130" s="4"/>
      <c r="AD130" s="183"/>
      <c r="AE130" s="184"/>
      <c r="AF130" s="185"/>
      <c r="AG130" s="4"/>
      <c r="AH130" s="181"/>
      <c r="AI130" s="4"/>
      <c r="AJ130" s="4"/>
      <c r="AK130" s="4"/>
      <c r="AL130" s="4"/>
      <c r="AM130" s="4"/>
    </row>
    <row r="131" ht="11.25" customHeight="1">
      <c r="A131" s="161"/>
      <c r="B131" s="219" t="str">
        <f t="shared" ref="B131:C131" si="16">B$85</f>
        <v>Code</v>
      </c>
      <c r="C131" s="220" t="str">
        <f t="shared" si="16"/>
        <v>Designation</v>
      </c>
      <c r="D131" s="4"/>
      <c r="E131" s="221" t="s">
        <v>6</v>
      </c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65"/>
      <c r="S131" s="222" t="s">
        <v>159</v>
      </c>
      <c r="T131" s="222" t="str">
        <f t="shared" ref="T131:V131" si="17">T$85</f>
        <v>Size</v>
      </c>
      <c r="U131" s="222" t="str">
        <f t="shared" si="17"/>
        <v>Materials</v>
      </c>
      <c r="V131" s="220" t="str">
        <f t="shared" si="17"/>
        <v>Grips</v>
      </c>
      <c r="W131" s="4"/>
      <c r="X131" s="181"/>
      <c r="Y131" s="4"/>
      <c r="Z131" s="181"/>
      <c r="AA131" s="4"/>
      <c r="AB131" s="182"/>
      <c r="AC131" s="4"/>
      <c r="AD131" s="183"/>
      <c r="AE131" s="184"/>
      <c r="AF131" s="185"/>
      <c r="AG131" s="4"/>
      <c r="AH131" s="181"/>
      <c r="AI131" s="4"/>
      <c r="AJ131" s="4"/>
      <c r="AK131" s="4"/>
      <c r="AL131" s="4"/>
      <c r="AM131" s="4"/>
    </row>
    <row r="132" ht="7.5" customHeight="1" outlineLevel="1">
      <c r="A132" s="161"/>
      <c r="B132" s="4"/>
      <c r="C132" s="4"/>
      <c r="D132" s="4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4"/>
      <c r="T132" s="4"/>
      <c r="U132" s="4"/>
      <c r="V132" s="4"/>
      <c r="W132" s="4"/>
      <c r="X132" s="181"/>
      <c r="Y132" s="4"/>
      <c r="Z132" s="181"/>
      <c r="AA132" s="4"/>
      <c r="AB132" s="182"/>
      <c r="AC132" s="4"/>
      <c r="AD132" s="183"/>
      <c r="AE132" s="184"/>
      <c r="AF132" s="185"/>
      <c r="AG132" s="4"/>
      <c r="AH132" s="181"/>
      <c r="AI132" s="4"/>
      <c r="AJ132" s="4"/>
      <c r="AK132" s="4"/>
      <c r="AL132" s="4"/>
      <c r="AM132" s="4"/>
    </row>
    <row r="133" ht="11.25" customHeight="1" outlineLevel="1">
      <c r="A133" s="161" t="str">
        <f>VLOOKUP(B133,'Mapping table'!A:C,3,0)</f>
        <v>Packs</v>
      </c>
      <c r="B133" s="174" t="s">
        <v>282</v>
      </c>
      <c r="C133" s="11" t="str">
        <f>VLOOKUP(B133,'Mapping table'!A:B,2,0)</f>
        <v>Chill Out 30</v>
      </c>
      <c r="D133" s="4"/>
      <c r="E133" s="175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5"/>
      <c r="Q133" s="177"/>
      <c r="R133" s="178"/>
      <c r="S133" s="180" t="str">
        <f>IF(VLOOKUP($B133,'Mapping table'!$A:$L,10,0)=0,"",VLOOKUP($B133,'Mapping table'!$A:$L,10,0))</f>
        <v>DF</v>
      </c>
      <c r="T133" s="179" t="str">
        <f>IF(VLOOKUP($B133,'Mapping table'!$A:$L,8,0)=0,"",VLOOKUP($B133,'Mapping table'!$A:$L,8,0))</f>
        <v>M</v>
      </c>
      <c r="U133" s="180" t="str">
        <f>IF(VLOOKUP($B133,'Mapping table'!$A:$L,9,0)=0,"",VLOOKUP($B133,'Mapping table'!$A:$L,9,0))</f>
        <v>PE</v>
      </c>
      <c r="V133" s="180" t="str">
        <f>IF(VLOOKUP($B133,'Mapping table'!$A:$L,12,0)=0,"",VLOOKUP($B133,'Mapping table'!$A:$L,12,0))</f>
        <v>Jugs</v>
      </c>
      <c r="W133" s="4"/>
      <c r="X133" s="181">
        <f t="shared" ref="X133:X138" si="18">SUM(E133:R133)</f>
        <v>0</v>
      </c>
      <c r="Y133" s="4"/>
      <c r="Z133" s="181">
        <f>X133*VLOOKUP(B133,'Mapping table'!$A:$L,11,0)</f>
        <v>0</v>
      </c>
      <c r="AA133" s="4"/>
      <c r="AB133" s="182">
        <f>X133*VLOOKUP(B133,'Mapping table'!A:T,4,0)</f>
        <v>0</v>
      </c>
      <c r="AC133" s="4"/>
      <c r="AD133" s="183">
        <f>X133*VLOOKUP(B133,'Mapping table'!$A:$L,7,0)</f>
        <v>0</v>
      </c>
      <c r="AE133" s="184"/>
      <c r="AF133" s="185">
        <f>X133*VLOOKUP(B133,'Mapping table'!$A:$L,6,0)</f>
        <v>0</v>
      </c>
      <c r="AG133" s="4"/>
      <c r="AH133" s="181">
        <f>VLOOKUP(B133,'Mapping table'!$A:$L,11,0)</f>
        <v>30</v>
      </c>
      <c r="AI133" s="4"/>
      <c r="AJ133" s="4"/>
      <c r="AK133" s="4"/>
      <c r="AL133" s="4"/>
      <c r="AM133" s="4"/>
    </row>
    <row r="134" ht="11.25" customHeight="1" outlineLevel="1">
      <c r="A134" s="161" t="str">
        <f>VLOOKUP(B134,'Mapping table'!A:C,3,0)</f>
        <v>Packs</v>
      </c>
      <c r="B134" s="186" t="s">
        <v>283</v>
      </c>
      <c r="C134" s="14" t="str">
        <f>VLOOKUP(B134,'Mapping table'!A:B,2,0)</f>
        <v>Chill Out 40</v>
      </c>
      <c r="D134" s="4"/>
      <c r="E134" s="175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5"/>
      <c r="Q134" s="187"/>
      <c r="R134" s="188"/>
      <c r="S134" s="189" t="str">
        <f>IF(VLOOKUP($B134,'Mapping table'!$A:$L,10,0)=0,"",VLOOKUP($B134,'Mapping table'!$A:$L,10,0))</f>
        <v>DF</v>
      </c>
      <c r="T134" s="190" t="str">
        <f>IF(VLOOKUP($B134,'Mapping table'!$A:$L,8,0)=0,"",VLOOKUP($B134,'Mapping table'!$A:$L,8,0))</f>
        <v>M</v>
      </c>
      <c r="U134" s="189" t="str">
        <f>IF(VLOOKUP($B134,'Mapping table'!$A:$L,9,0)=0,"",VLOOKUP($B134,'Mapping table'!$A:$L,9,0))</f>
        <v>PE</v>
      </c>
      <c r="V134" s="189" t="str">
        <f>IF(VLOOKUP($B134,'Mapping table'!$A:$L,12,0)=0,"",VLOOKUP($B134,'Mapping table'!$A:$L,12,0))</f>
        <v>Jugs</v>
      </c>
      <c r="W134" s="4"/>
      <c r="X134" s="181">
        <f t="shared" si="18"/>
        <v>0</v>
      </c>
      <c r="Y134" s="4"/>
      <c r="Z134" s="181">
        <f>X134*VLOOKUP(B134,'Mapping table'!$A:$L,11,0)</f>
        <v>0</v>
      </c>
      <c r="AA134" s="4"/>
      <c r="AB134" s="182">
        <f>X134*VLOOKUP(B134,'Mapping table'!A:T,4,0)</f>
        <v>0</v>
      </c>
      <c r="AC134" s="4"/>
      <c r="AD134" s="183">
        <f>X134*VLOOKUP(B134,'Mapping table'!$A:$L,7,0)</f>
        <v>0</v>
      </c>
      <c r="AE134" s="184"/>
      <c r="AF134" s="185">
        <f>X134*VLOOKUP(B134,'Mapping table'!$A:$L,6,0)</f>
        <v>0</v>
      </c>
      <c r="AG134" s="4"/>
      <c r="AH134" s="181">
        <f>VLOOKUP(B134,'Mapping table'!$A:$L,11,0)</f>
        <v>40</v>
      </c>
      <c r="AI134" s="4"/>
      <c r="AJ134" s="4"/>
      <c r="AK134" s="4"/>
      <c r="AL134" s="4"/>
      <c r="AM134" s="4"/>
    </row>
    <row r="135" ht="11.25" customHeight="1" outlineLevel="1">
      <c r="A135" s="161" t="str">
        <f>VLOOKUP(B135,'Mapping table'!A:C,3,0)</f>
        <v>Packs</v>
      </c>
      <c r="B135" s="186" t="s">
        <v>284</v>
      </c>
      <c r="C135" s="14" t="str">
        <f>VLOOKUP(B135,'Mapping table'!A:B,2,0)</f>
        <v>Lead Setting 40</v>
      </c>
      <c r="D135" s="4"/>
      <c r="E135" s="175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5"/>
      <c r="Q135" s="187"/>
      <c r="R135" s="188"/>
      <c r="S135" s="189" t="str">
        <f>IF(VLOOKUP($B135,'Mapping table'!$A:$L,10,0)=0,"",VLOOKUP($B135,'Mapping table'!$A:$L,10,0))</f>
        <v>DF</v>
      </c>
      <c r="T135" s="190" t="str">
        <f>IF(VLOOKUP($B135,'Mapping table'!$A:$L,8,0)=0,"",VLOOKUP($B135,'Mapping table'!$A:$L,8,0))</f>
        <v>M</v>
      </c>
      <c r="U135" s="189" t="str">
        <f>IF(VLOOKUP($B135,'Mapping table'!$A:$L,9,0)=0,"",VLOOKUP($B135,'Mapping table'!$A:$L,9,0))</f>
        <v>PE</v>
      </c>
      <c r="V135" s="189" t="str">
        <f>IF(VLOOKUP($B135,'Mapping table'!$A:$L,12,0)=0,"",VLOOKUP($B135,'Mapping table'!$A:$L,12,0))</f>
        <v>Jugs</v>
      </c>
      <c r="W135" s="4"/>
      <c r="X135" s="181">
        <f t="shared" si="18"/>
        <v>0</v>
      </c>
      <c r="Y135" s="4"/>
      <c r="Z135" s="181">
        <f>X135*VLOOKUP(B135,'Mapping table'!$A:$L,11,0)</f>
        <v>0</v>
      </c>
      <c r="AA135" s="4"/>
      <c r="AB135" s="182">
        <f>X135*VLOOKUP(B135,'Mapping table'!A:T,4,0)</f>
        <v>0</v>
      </c>
      <c r="AC135" s="4"/>
      <c r="AD135" s="183">
        <f>X135*VLOOKUP(B135,'Mapping table'!$A:$L,7,0)</f>
        <v>0</v>
      </c>
      <c r="AE135" s="184"/>
      <c r="AF135" s="185">
        <f>X135*VLOOKUP(B135,'Mapping table'!$A:$L,6,0)</f>
        <v>0</v>
      </c>
      <c r="AG135" s="4"/>
      <c r="AH135" s="181">
        <f>VLOOKUP(B135,'Mapping table'!$A:$L,11,0)</f>
        <v>40</v>
      </c>
      <c r="AI135" s="4"/>
      <c r="AJ135" s="4"/>
      <c r="AK135" s="4"/>
      <c r="AL135" s="4"/>
      <c r="AM135" s="4"/>
    </row>
    <row r="136" ht="11.25" customHeight="1" outlineLevel="1">
      <c r="A136" s="161" t="str">
        <f>VLOOKUP(B136,'Mapping table'!A:C,3,0)</f>
        <v>Packs</v>
      </c>
      <c r="B136" s="186" t="s">
        <v>285</v>
      </c>
      <c r="C136" s="14" t="str">
        <f>VLOOKUP(B136,'Mapping table'!A:B,2,0)</f>
        <v>Club 3</v>
      </c>
      <c r="D136" s="4"/>
      <c r="E136" s="175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5"/>
      <c r="Q136" s="187"/>
      <c r="R136" s="188"/>
      <c r="S136" s="189" t="str">
        <f>IF(VLOOKUP($B136,'Mapping table'!$A:$L,10,0)=0,"",VLOOKUP($B136,'Mapping table'!$A:$L,10,0))</f>
        <v>DF</v>
      </c>
      <c r="T136" s="190" t="str">
        <f>IF(VLOOKUP($B136,'Mapping table'!$A:$L,8,0)=0,"",VLOOKUP($B136,'Mapping table'!$A:$L,8,0))</f>
        <v>M</v>
      </c>
      <c r="U136" s="189" t="str">
        <f>IF(VLOOKUP($B136,'Mapping table'!$A:$L,9,0)=0,"",VLOOKUP($B136,'Mapping table'!$A:$L,9,0))</f>
        <v>PE</v>
      </c>
      <c r="V136" s="189" t="str">
        <f>IF(VLOOKUP($B136,'Mapping table'!$A:$L,12,0)=0,"",VLOOKUP($B136,'Mapping table'!$A:$L,12,0))</f>
        <v>Jugs</v>
      </c>
      <c r="W136" s="4"/>
      <c r="X136" s="181">
        <f t="shared" si="18"/>
        <v>0</v>
      </c>
      <c r="Y136" s="4"/>
      <c r="Z136" s="181">
        <f>X136*VLOOKUP(B136,'Mapping table'!$A:$L,11,0)</f>
        <v>0</v>
      </c>
      <c r="AA136" s="4"/>
      <c r="AB136" s="182">
        <f>X136*VLOOKUP(B136,'Mapping table'!A:T,4,0)</f>
        <v>0</v>
      </c>
      <c r="AC136" s="4"/>
      <c r="AD136" s="183">
        <f>X136*VLOOKUP(B136,'Mapping table'!$A:$L,7,0)</f>
        <v>0</v>
      </c>
      <c r="AE136" s="184"/>
      <c r="AF136" s="185">
        <f>X136*VLOOKUP(B136,'Mapping table'!$A:$L,6,0)</f>
        <v>0</v>
      </c>
      <c r="AG136" s="4"/>
      <c r="AH136" s="181">
        <f>VLOOKUP(B136,'Mapping table'!$A:$L,11,0)</f>
        <v>50</v>
      </c>
      <c r="AI136" s="4"/>
      <c r="AJ136" s="4"/>
      <c r="AK136" s="4"/>
      <c r="AL136" s="4"/>
      <c r="AM136" s="4"/>
    </row>
    <row r="137" ht="11.25" customHeight="1" outlineLevel="1">
      <c r="A137" s="161" t="str">
        <f>VLOOKUP(B137,'Mapping table'!A:C,3,0)</f>
        <v>Packs</v>
      </c>
      <c r="B137" s="186" t="s">
        <v>286</v>
      </c>
      <c r="C137" s="14" t="str">
        <f>VLOOKUP(B137,'Mapping table'!A:B,2,0)</f>
        <v>Club 50</v>
      </c>
      <c r="D137" s="4"/>
      <c r="E137" s="175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5"/>
      <c r="Q137" s="187"/>
      <c r="R137" s="188"/>
      <c r="S137" s="189" t="str">
        <f>IF(VLOOKUP($B137,'Mapping table'!$A:$L,10,0)=0,"",VLOOKUP($B137,'Mapping table'!$A:$L,10,0))</f>
        <v>DF</v>
      </c>
      <c r="T137" s="190" t="str">
        <f>IF(VLOOKUP($B137,'Mapping table'!$A:$L,8,0)=0,"",VLOOKUP($B137,'Mapping table'!$A:$L,8,0))</f>
        <v>M</v>
      </c>
      <c r="U137" s="189" t="str">
        <f>IF(VLOOKUP($B137,'Mapping table'!$A:$L,9,0)=0,"",VLOOKUP($B137,'Mapping table'!$A:$L,9,0))</f>
        <v>PE</v>
      </c>
      <c r="V137" s="189" t="str">
        <f>IF(VLOOKUP($B137,'Mapping table'!$A:$L,12,0)=0,"",VLOOKUP($B137,'Mapping table'!$A:$L,12,0))</f>
        <v>Jugs</v>
      </c>
      <c r="W137" s="4"/>
      <c r="X137" s="181">
        <f t="shared" si="18"/>
        <v>0</v>
      </c>
      <c r="Y137" s="4"/>
      <c r="Z137" s="181">
        <f>X137*VLOOKUP(B137,'Mapping table'!$A:$L,11,0)</f>
        <v>0</v>
      </c>
      <c r="AA137" s="4"/>
      <c r="AB137" s="182">
        <f>X137*VLOOKUP(B137,'Mapping table'!A:T,4,0)</f>
        <v>0</v>
      </c>
      <c r="AC137" s="4"/>
      <c r="AD137" s="183">
        <f>X137*VLOOKUP(B137,'Mapping table'!$A:$L,7,0)</f>
        <v>0</v>
      </c>
      <c r="AE137" s="184"/>
      <c r="AF137" s="185">
        <f>X137*VLOOKUP(B137,'Mapping table'!$A:$L,6,0)</f>
        <v>0</v>
      </c>
      <c r="AG137" s="4"/>
      <c r="AH137" s="181">
        <f>VLOOKUP(B137,'Mapping table'!$A:$L,11,0)</f>
        <v>50</v>
      </c>
      <c r="AI137" s="4"/>
      <c r="AJ137" s="4"/>
      <c r="AK137" s="4"/>
      <c r="AL137" s="4"/>
      <c r="AM137" s="4"/>
    </row>
    <row r="138" ht="11.25" customHeight="1" outlineLevel="1">
      <c r="A138" s="161" t="str">
        <f>VLOOKUP(B138,'Mapping table'!A:C,3,0)</f>
        <v>Packs</v>
      </c>
      <c r="B138" s="193" t="s">
        <v>287</v>
      </c>
      <c r="C138" s="194" t="str">
        <f>VLOOKUP(B138,'Mapping table'!A:B,2,0)</f>
        <v>Salathe 3</v>
      </c>
      <c r="D138" s="4"/>
      <c r="E138" s="175"/>
      <c r="F138" s="175"/>
      <c r="G138" s="175"/>
      <c r="H138" s="176"/>
      <c r="I138" s="175"/>
      <c r="J138" s="176"/>
      <c r="K138" s="176"/>
      <c r="L138" s="175"/>
      <c r="M138" s="175"/>
      <c r="N138" s="176"/>
      <c r="O138" s="176"/>
      <c r="P138" s="175"/>
      <c r="Q138" s="195"/>
      <c r="R138" s="196"/>
      <c r="S138" s="197" t="str">
        <f>IF(VLOOKUP($B138,'Mapping table'!$A:$L,10,0)=0,"",VLOOKUP($B138,'Mapping table'!$A:$L,10,0))</f>
        <v>DF</v>
      </c>
      <c r="T138" s="198" t="str">
        <f>IF(VLOOKUP($B138,'Mapping table'!$A:$L,8,0)=0,"",VLOOKUP($B138,'Mapping table'!$A:$L,8,0))</f>
        <v>L</v>
      </c>
      <c r="U138" s="197" t="str">
        <f>IF(VLOOKUP($B138,'Mapping table'!$A:$L,9,0)=0,"",VLOOKUP($B138,'Mapping table'!$A:$L,9,0))</f>
        <v>PE</v>
      </c>
      <c r="V138" s="197" t="str">
        <f>IF(VLOOKUP($B138,'Mapping table'!$A:$L,12,0)=0,"",VLOOKUP($B138,'Mapping table'!$A:$L,12,0))</f>
        <v>Jugs</v>
      </c>
      <c r="W138" s="4"/>
      <c r="X138" s="181">
        <f t="shared" si="18"/>
        <v>0</v>
      </c>
      <c r="Y138" s="4"/>
      <c r="Z138" s="181">
        <f>X138*VLOOKUP(B138,'Mapping table'!$A:$L,11,0)</f>
        <v>0</v>
      </c>
      <c r="AA138" s="4"/>
      <c r="AB138" s="182">
        <f>X138*VLOOKUP(B138,'Mapping table'!A:T,4,0)</f>
        <v>0</v>
      </c>
      <c r="AC138" s="4"/>
      <c r="AD138" s="183">
        <f>X138*VLOOKUP(B138,'Mapping table'!$A:$L,7,0)</f>
        <v>0</v>
      </c>
      <c r="AE138" s="184"/>
      <c r="AF138" s="185">
        <f>X138*VLOOKUP(B138,'Mapping table'!$A:$L,6,0)</f>
        <v>0</v>
      </c>
      <c r="AG138" s="4"/>
      <c r="AH138" s="181">
        <f>VLOOKUP(B138,'Mapping table'!$A:$L,11,0)</f>
        <v>30</v>
      </c>
      <c r="AI138" s="4"/>
      <c r="AJ138" s="4"/>
      <c r="AK138" s="4"/>
      <c r="AL138" s="4"/>
      <c r="AM138" s="4"/>
    </row>
    <row r="139" ht="7.5" customHeight="1">
      <c r="A139" s="161"/>
      <c r="B139" s="4"/>
      <c r="C139" s="4"/>
      <c r="D139" s="4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4"/>
      <c r="T139" s="4"/>
      <c r="U139" s="4"/>
      <c r="V139" s="4"/>
      <c r="W139" s="4"/>
      <c r="X139" s="181"/>
      <c r="Y139" s="4"/>
      <c r="Z139" s="181"/>
      <c r="AA139" s="4"/>
      <c r="AB139" s="182"/>
      <c r="AC139" s="4"/>
      <c r="AD139" s="183"/>
      <c r="AE139" s="184"/>
      <c r="AF139" s="185"/>
      <c r="AG139" s="4"/>
      <c r="AH139" s="181"/>
      <c r="AI139" s="4"/>
      <c r="AJ139" s="4"/>
      <c r="AK139" s="4"/>
      <c r="AL139" s="4"/>
      <c r="AM139" s="4"/>
    </row>
    <row r="140" ht="11.25" customHeight="1">
      <c r="A140" s="161"/>
      <c r="B140" s="223" t="str">
        <f t="shared" ref="B140:C140" si="19">B$85</f>
        <v>Code</v>
      </c>
      <c r="C140" s="224" t="str">
        <f t="shared" si="19"/>
        <v>Designation</v>
      </c>
      <c r="D140" s="4"/>
      <c r="E140" s="225" t="s">
        <v>7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65"/>
      <c r="S140" s="226" t="s">
        <v>159</v>
      </c>
      <c r="T140" s="226" t="str">
        <f t="shared" ref="T140:V140" si="20">T$85</f>
        <v>Size</v>
      </c>
      <c r="U140" s="226" t="str">
        <f t="shared" si="20"/>
        <v>Materials</v>
      </c>
      <c r="V140" s="224" t="str">
        <f t="shared" si="20"/>
        <v>Grips</v>
      </c>
      <c r="W140" s="4"/>
      <c r="X140" s="181"/>
      <c r="Y140" s="4"/>
      <c r="Z140" s="181"/>
      <c r="AA140" s="4"/>
      <c r="AB140" s="182"/>
      <c r="AC140" s="4"/>
      <c r="AD140" s="183"/>
      <c r="AE140" s="184"/>
      <c r="AF140" s="227"/>
      <c r="AG140" s="4"/>
      <c r="AH140" s="181"/>
      <c r="AI140" s="4"/>
      <c r="AJ140" s="4"/>
      <c r="AK140" s="4"/>
      <c r="AL140" s="4"/>
      <c r="AM140" s="4"/>
    </row>
    <row r="141" ht="6.0" customHeight="1" outlineLevel="1">
      <c r="A141" s="161"/>
      <c r="B141" s="4"/>
      <c r="C141" s="4"/>
      <c r="D141" s="4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4"/>
      <c r="T141" s="4"/>
      <c r="U141" s="4"/>
      <c r="V141" s="4"/>
      <c r="W141" s="4"/>
      <c r="X141" s="181"/>
      <c r="Y141" s="4"/>
      <c r="Z141" s="181"/>
      <c r="AA141" s="4"/>
      <c r="AB141" s="182"/>
      <c r="AC141" s="4"/>
      <c r="AD141" s="183"/>
      <c r="AE141" s="184"/>
      <c r="AF141" s="185"/>
      <c r="AG141" s="4"/>
      <c r="AH141" s="181"/>
      <c r="AI141" s="4"/>
      <c r="AJ141" s="4"/>
      <c r="AK141" s="4"/>
      <c r="AL141" s="4"/>
      <c r="AM141" s="4"/>
    </row>
    <row r="142" ht="11.25" customHeight="1" outlineLevel="1">
      <c r="A142" s="161" t="str">
        <f>VLOOKUP(B142,'Mapping table'!A:C,3,0)</f>
        <v>Pulse</v>
      </c>
      <c r="B142" s="174" t="s">
        <v>288</v>
      </c>
      <c r="C142" s="11" t="str">
        <f>VLOOKUP(B142,'Mapping table'!A:B,2,0)</f>
        <v>Pulse Feet XS</v>
      </c>
      <c r="D142" s="4"/>
      <c r="E142" s="175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5"/>
      <c r="Q142" s="177"/>
      <c r="R142" s="228"/>
      <c r="S142" s="180" t="str">
        <f>IF(VLOOKUP($B142,'Mapping table'!$A:$L,10,0)=0,"",VLOOKUP($B142,'Mapping table'!$A:$L,10,0))</f>
        <v>VBA</v>
      </c>
      <c r="T142" s="179" t="str">
        <f>IF(VLOOKUP($B142,'Mapping table'!$A:$L,8,0)=0,"",VLOOKUP($B142,'Mapping table'!$A:$L,8,0))</f>
        <v>XS</v>
      </c>
      <c r="U142" s="180" t="str">
        <f>IF(VLOOKUP($B142,'Mapping table'!$A:$L,9,0)=0,"",VLOOKUP($B142,'Mapping table'!$A:$L,9,0))</f>
        <v>PE</v>
      </c>
      <c r="V142" s="180" t="str">
        <f>IF(VLOOKUP($B142,'Mapping table'!$A:$L,12,0)=0,"",VLOOKUP($B142,'Mapping table'!$A:$L,12,0))</f>
        <v>Feet</v>
      </c>
      <c r="W142" s="4"/>
      <c r="X142" s="181">
        <f t="shared" ref="X142:X148" si="21">SUM(E142:R142)</f>
        <v>0</v>
      </c>
      <c r="Y142" s="4"/>
      <c r="Z142" s="181">
        <f>X142*VLOOKUP(B142,'Mapping table'!$A:$L,11,0)</f>
        <v>0</v>
      </c>
      <c r="AA142" s="4"/>
      <c r="AB142" s="182">
        <f>X142*VLOOKUP(B142,'Mapping table'!A:T,4,0)</f>
        <v>0</v>
      </c>
      <c r="AC142" s="4"/>
      <c r="AD142" s="183">
        <f>X142*VLOOKUP(B142,'Mapping table'!$A:$L,7,0)</f>
        <v>0</v>
      </c>
      <c r="AE142" s="184"/>
      <c r="AF142" s="185">
        <f>X142*VLOOKUP(B142,'Mapping table'!$A:$L,6,0)</f>
        <v>0</v>
      </c>
      <c r="AG142" s="4"/>
      <c r="AH142" s="181">
        <f>VLOOKUP(B142,'Mapping table'!$A:$L,11,0)</f>
        <v>10</v>
      </c>
      <c r="AI142" s="4"/>
      <c r="AJ142" s="4"/>
      <c r="AK142" s="4"/>
      <c r="AL142" s="4"/>
      <c r="AM142" s="4"/>
    </row>
    <row r="143" ht="11.25" customHeight="1" outlineLevel="1">
      <c r="A143" s="161" t="str">
        <f>VLOOKUP(B143,'Mapping table'!A:C,3,0)</f>
        <v>Pulse</v>
      </c>
      <c r="B143" s="186" t="s">
        <v>289</v>
      </c>
      <c r="C143" s="14" t="str">
        <f>VLOOKUP(B143,'Mapping table'!A:B,2,0)</f>
        <v>Pulse Feet S</v>
      </c>
      <c r="D143" s="4"/>
      <c r="E143" s="175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5"/>
      <c r="Q143" s="187"/>
      <c r="R143" s="188"/>
      <c r="S143" s="189" t="str">
        <f>IF(VLOOKUP($B143,'Mapping table'!$A:$L,10,0)=0,"",VLOOKUP($B143,'Mapping table'!$A:$L,10,0))</f>
        <v>DF</v>
      </c>
      <c r="T143" s="190" t="str">
        <f>IF(VLOOKUP($B143,'Mapping table'!$A:$L,8,0)=0,"",VLOOKUP($B143,'Mapping table'!$A:$L,8,0))</f>
        <v>S</v>
      </c>
      <c r="U143" s="189" t="str">
        <f>IF(VLOOKUP($B143,'Mapping table'!$A:$L,9,0)=0,"",VLOOKUP($B143,'Mapping table'!$A:$L,9,0))</f>
        <v>PE</v>
      </c>
      <c r="V143" s="189" t="str">
        <f>IF(VLOOKUP($B143,'Mapping table'!$A:$L,12,0)=0,"",VLOOKUP($B143,'Mapping table'!$A:$L,12,0))</f>
        <v>Feet</v>
      </c>
      <c r="W143" s="4"/>
      <c r="X143" s="181">
        <f t="shared" si="21"/>
        <v>0</v>
      </c>
      <c r="Y143" s="4"/>
      <c r="Z143" s="181">
        <f>X143*VLOOKUP(B143,'Mapping table'!$A:$L,11,0)</f>
        <v>0</v>
      </c>
      <c r="AA143" s="4"/>
      <c r="AB143" s="182">
        <f>X143*VLOOKUP(B143,'Mapping table'!A:T,4,0)</f>
        <v>0</v>
      </c>
      <c r="AC143" s="4"/>
      <c r="AD143" s="183">
        <f>X143*VLOOKUP(B143,'Mapping table'!$A:$L,7,0)</f>
        <v>0</v>
      </c>
      <c r="AE143" s="184"/>
      <c r="AF143" s="185">
        <f>X143*VLOOKUP(B143,'Mapping table'!$A:$L,6,0)</f>
        <v>0</v>
      </c>
      <c r="AG143" s="4"/>
      <c r="AH143" s="181">
        <f>VLOOKUP(B143,'Mapping table'!$A:$L,11,0)</f>
        <v>15</v>
      </c>
      <c r="AI143" s="4"/>
      <c r="AJ143" s="4"/>
      <c r="AK143" s="4"/>
      <c r="AL143" s="4"/>
      <c r="AM143" s="4"/>
    </row>
    <row r="144" ht="11.25" customHeight="1" outlineLevel="1">
      <c r="A144" s="161" t="str">
        <f>VLOOKUP(B144,'Mapping table'!A:C,3,0)</f>
        <v>Pulse</v>
      </c>
      <c r="B144" s="186" t="s">
        <v>290</v>
      </c>
      <c r="C144" s="14" t="str">
        <f>VLOOKUP(B144,'Mapping table'!A:B,2,0)</f>
        <v>Pulse Edges M</v>
      </c>
      <c r="D144" s="4"/>
      <c r="E144" s="175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5"/>
      <c r="Q144" s="187"/>
      <c r="R144" s="229"/>
      <c r="S144" s="189" t="str">
        <f>IF(VLOOKUP($B144,'Mapping table'!$A:$L,10,0)=0,"",VLOOKUP($B144,'Mapping table'!$A:$L,10,0))</f>
        <v>DF</v>
      </c>
      <c r="T144" s="190" t="str">
        <f>IF(VLOOKUP($B144,'Mapping table'!$A:$L,8,0)=0,"",VLOOKUP($B144,'Mapping table'!$A:$L,8,0))</f>
        <v>M</v>
      </c>
      <c r="U144" s="189" t="str">
        <f>IF(VLOOKUP($B144,'Mapping table'!$A:$L,9,0)=0,"",VLOOKUP($B144,'Mapping table'!$A:$L,9,0))</f>
        <v>PE</v>
      </c>
      <c r="V144" s="189" t="str">
        <f>IF(VLOOKUP($B144,'Mapping table'!$A:$L,12,0)=0,"",VLOOKUP($B144,'Mapping table'!$A:$L,12,0))</f>
        <v>Edges</v>
      </c>
      <c r="W144" s="4"/>
      <c r="X144" s="181">
        <f t="shared" si="21"/>
        <v>0</v>
      </c>
      <c r="Y144" s="4"/>
      <c r="Z144" s="181">
        <f>X144*VLOOKUP(B144,'Mapping table'!$A:$L,11,0)</f>
        <v>0</v>
      </c>
      <c r="AA144" s="4"/>
      <c r="AB144" s="182">
        <f>X144*VLOOKUP(B144,'Mapping table'!A:T,4,0)</f>
        <v>0</v>
      </c>
      <c r="AC144" s="4"/>
      <c r="AD144" s="183">
        <f>X144*VLOOKUP(B144,'Mapping table'!$A:$L,7,0)</f>
        <v>0</v>
      </c>
      <c r="AE144" s="184"/>
      <c r="AF144" s="185">
        <f>X144*VLOOKUP(B144,'Mapping table'!$A:$L,6,0)</f>
        <v>0</v>
      </c>
      <c r="AG144" s="4"/>
      <c r="AH144" s="181">
        <f>VLOOKUP(B144,'Mapping table'!$A:$L,11,0)</f>
        <v>7</v>
      </c>
      <c r="AI144" s="4"/>
      <c r="AJ144" s="4"/>
      <c r="AK144" s="4"/>
      <c r="AL144" s="4"/>
      <c r="AM144" s="4"/>
    </row>
    <row r="145" ht="11.25" customHeight="1" outlineLevel="1">
      <c r="A145" s="161" t="str">
        <f>VLOOKUP(B145,'Mapping table'!A:C,3,0)</f>
        <v>Pulse</v>
      </c>
      <c r="B145" s="186" t="s">
        <v>291</v>
      </c>
      <c r="C145" s="14" t="str">
        <f>VLOOKUP(B145,'Mapping table'!A:B,2,0)</f>
        <v>Pulse Jugs M</v>
      </c>
      <c r="D145" s="4"/>
      <c r="E145" s="175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5"/>
      <c r="Q145" s="187"/>
      <c r="R145" s="188"/>
      <c r="S145" s="189" t="str">
        <f>IF(VLOOKUP($B145,'Mapping table'!$A:$L,10,0)=0,"",VLOOKUP($B145,'Mapping table'!$A:$L,10,0))</f>
        <v>DF</v>
      </c>
      <c r="T145" s="190" t="str">
        <f>IF(VLOOKUP($B145,'Mapping table'!$A:$L,8,0)=0,"",VLOOKUP($B145,'Mapping table'!$A:$L,8,0))</f>
        <v>M</v>
      </c>
      <c r="U145" s="189" t="str">
        <f>IF(VLOOKUP($B145,'Mapping table'!$A:$L,9,0)=0,"",VLOOKUP($B145,'Mapping table'!$A:$L,9,0))</f>
        <v>PE</v>
      </c>
      <c r="V145" s="189" t="str">
        <f>IF(VLOOKUP($B145,'Mapping table'!$A:$L,12,0)=0,"",VLOOKUP($B145,'Mapping table'!$A:$L,12,0))</f>
        <v>Jugs</v>
      </c>
      <c r="W145" s="4"/>
      <c r="X145" s="181">
        <f t="shared" si="21"/>
        <v>0</v>
      </c>
      <c r="Y145" s="4"/>
      <c r="Z145" s="181">
        <f>X145*VLOOKUP(B145,'Mapping table'!$A:$L,11,0)</f>
        <v>0</v>
      </c>
      <c r="AA145" s="4"/>
      <c r="AB145" s="182">
        <f>X145*VLOOKUP(B145,'Mapping table'!A:T,4,0)</f>
        <v>0</v>
      </c>
      <c r="AC145" s="4"/>
      <c r="AD145" s="183">
        <f>X145*VLOOKUP(B145,'Mapping table'!$A:$L,7,0)</f>
        <v>0</v>
      </c>
      <c r="AE145" s="184"/>
      <c r="AF145" s="185">
        <f>X145*VLOOKUP(B145,'Mapping table'!$A:$L,6,0)</f>
        <v>0</v>
      </c>
      <c r="AG145" s="4"/>
      <c r="AH145" s="181">
        <f>VLOOKUP(B145,'Mapping table'!$A:$L,11,0)</f>
        <v>8</v>
      </c>
      <c r="AI145" s="4"/>
      <c r="AJ145" s="4"/>
      <c r="AK145" s="4"/>
      <c r="AL145" s="4"/>
      <c r="AM145" s="4"/>
    </row>
    <row r="146" ht="11.25" customHeight="1" outlineLevel="1">
      <c r="A146" s="161" t="str">
        <f>VLOOKUP(B146,'Mapping table'!A:C,3,0)</f>
        <v>Pulse</v>
      </c>
      <c r="B146" s="186" t="s">
        <v>292</v>
      </c>
      <c r="C146" s="14" t="str">
        <f>VLOOKUP(B146,'Mapping table'!A:B,2,0)</f>
        <v>Pulse Pinches M</v>
      </c>
      <c r="D146" s="4"/>
      <c r="E146" s="175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5"/>
      <c r="Q146" s="187"/>
      <c r="R146" s="188"/>
      <c r="S146" s="189" t="str">
        <f>IF(VLOOKUP($B146,'Mapping table'!$A:$L,10,0)=0,"",VLOOKUP($B146,'Mapping table'!$A:$L,10,0))</f>
        <v>DF</v>
      </c>
      <c r="T146" s="190" t="str">
        <f>IF(VLOOKUP($B146,'Mapping table'!$A:$L,8,0)=0,"",VLOOKUP($B146,'Mapping table'!$A:$L,8,0))</f>
        <v>M</v>
      </c>
      <c r="U146" s="189" t="str">
        <f>IF(VLOOKUP($B146,'Mapping table'!$A:$L,9,0)=0,"",VLOOKUP($B146,'Mapping table'!$A:$L,9,0))</f>
        <v>PE</v>
      </c>
      <c r="V146" s="189" t="str">
        <f>IF(VLOOKUP($B146,'Mapping table'!$A:$L,12,0)=0,"",VLOOKUP($B146,'Mapping table'!$A:$L,12,0))</f>
        <v>Pinches</v>
      </c>
      <c r="W146" s="4"/>
      <c r="X146" s="181">
        <f t="shared" si="21"/>
        <v>0</v>
      </c>
      <c r="Y146" s="4"/>
      <c r="Z146" s="181">
        <f>X146*VLOOKUP(B146,'Mapping table'!$A:$L,11,0)</f>
        <v>0</v>
      </c>
      <c r="AA146" s="4"/>
      <c r="AB146" s="182">
        <f>X146*VLOOKUP(B146,'Mapping table'!A:T,4,0)</f>
        <v>0</v>
      </c>
      <c r="AC146" s="4"/>
      <c r="AD146" s="183">
        <f>X146*VLOOKUP(B146,'Mapping table'!$A:$L,7,0)</f>
        <v>0</v>
      </c>
      <c r="AE146" s="184"/>
      <c r="AF146" s="185">
        <f>X146*VLOOKUP(B146,'Mapping table'!$A:$L,6,0)</f>
        <v>0</v>
      </c>
      <c r="AG146" s="4"/>
      <c r="AH146" s="181">
        <f>VLOOKUP(B146,'Mapping table'!$A:$L,11,0)</f>
        <v>10</v>
      </c>
      <c r="AI146" s="4"/>
      <c r="AJ146" s="4"/>
      <c r="AK146" s="4"/>
      <c r="AL146" s="4"/>
      <c r="AM146" s="4"/>
    </row>
    <row r="147" ht="11.25" customHeight="1" outlineLevel="1">
      <c r="A147" s="161" t="str">
        <f>VLOOKUP(B147,'Mapping table'!A:C,3,0)</f>
        <v>Pulse</v>
      </c>
      <c r="B147" s="186" t="s">
        <v>293</v>
      </c>
      <c r="C147" s="14" t="str">
        <f>VLOOKUP(B147,'Mapping table'!A:B,2,0)</f>
        <v>Pulse Pack</v>
      </c>
      <c r="D147" s="4"/>
      <c r="E147" s="175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5"/>
      <c r="Q147" s="187"/>
      <c r="R147" s="188"/>
      <c r="S147" s="189" t="str">
        <f>IF(VLOOKUP($B147,'Mapping table'!$A:$L,10,0)=0,"",VLOOKUP($B147,'Mapping table'!$A:$L,10,0))</f>
        <v>DF</v>
      </c>
      <c r="T147" s="190" t="str">
        <f>IF(VLOOKUP($B147,'Mapping table'!$A:$L,8,0)=0,"",VLOOKUP($B147,'Mapping table'!$A:$L,8,0))</f>
        <v>M</v>
      </c>
      <c r="U147" s="189" t="str">
        <f>IF(VLOOKUP($B147,'Mapping table'!$A:$L,9,0)=0,"",VLOOKUP($B147,'Mapping table'!$A:$L,9,0))</f>
        <v>PE</v>
      </c>
      <c r="V147" s="189" t="str">
        <f>IF(VLOOKUP($B147,'Mapping table'!$A:$L,12,0)=0,"",VLOOKUP($B147,'Mapping table'!$A:$L,12,0))</f>
        <v>Edges</v>
      </c>
      <c r="W147" s="4"/>
      <c r="X147" s="181">
        <f t="shared" si="21"/>
        <v>0</v>
      </c>
      <c r="Y147" s="4"/>
      <c r="Z147" s="181">
        <f>X147*VLOOKUP(B147,'Mapping table'!$A:$L,11,0)</f>
        <v>0</v>
      </c>
      <c r="AA147" s="4"/>
      <c r="AB147" s="182">
        <f>X147*VLOOKUP(B147,'Mapping table'!A:T,4,0)</f>
        <v>0</v>
      </c>
      <c r="AC147" s="4"/>
      <c r="AD147" s="183">
        <f>X147*VLOOKUP(B147,'Mapping table'!$A:$L,7,0)</f>
        <v>0</v>
      </c>
      <c r="AE147" s="184"/>
      <c r="AF147" s="185">
        <f>X147*VLOOKUP(B147,'Mapping table'!$A:$L,6,0)</f>
        <v>0</v>
      </c>
      <c r="AG147" s="4"/>
      <c r="AH147" s="181">
        <f>VLOOKUP(B147,'Mapping table'!$A:$L,11,0)</f>
        <v>30</v>
      </c>
      <c r="AI147" s="4"/>
      <c r="AJ147" s="4"/>
      <c r="AK147" s="4"/>
      <c r="AL147" s="4"/>
      <c r="AM147" s="4"/>
    </row>
    <row r="148" ht="11.25" customHeight="1" outlineLevel="1">
      <c r="A148" s="161" t="str">
        <f>VLOOKUP(B148,'Mapping table'!A:C,3,0)</f>
        <v>Pulse</v>
      </c>
      <c r="B148" s="193" t="s">
        <v>294</v>
      </c>
      <c r="C148" s="194" t="str">
        <f>VLOOKUP(B148,'Mapping table'!A:B,2,0)</f>
        <v>Pulse Jugs XL</v>
      </c>
      <c r="D148" s="4"/>
      <c r="E148" s="175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5"/>
      <c r="Q148" s="195"/>
      <c r="R148" s="196"/>
      <c r="S148" s="197" t="str">
        <f>IF(VLOOKUP($B148,'Mapping table'!$A:$L,10,0)=0,"",VLOOKUP($B148,'Mapping table'!$A:$L,10,0))</f>
        <v>DF</v>
      </c>
      <c r="T148" s="198" t="str">
        <f>IF(VLOOKUP($B148,'Mapping table'!$A:$L,8,0)=0,"",VLOOKUP($B148,'Mapping table'!$A:$L,8,0))</f>
        <v>XL</v>
      </c>
      <c r="U148" s="197" t="str">
        <f>IF(VLOOKUP($B148,'Mapping table'!$A:$L,9,0)=0,"",VLOOKUP($B148,'Mapping table'!$A:$L,9,0))</f>
        <v>PE</v>
      </c>
      <c r="V148" s="197" t="str">
        <f>IF(VLOOKUP($B148,'Mapping table'!$A:$L,12,0)=0,"",VLOOKUP($B148,'Mapping table'!$A:$L,12,0))</f>
        <v>Jugs</v>
      </c>
      <c r="W148" s="4"/>
      <c r="X148" s="181">
        <f t="shared" si="21"/>
        <v>0</v>
      </c>
      <c r="Y148" s="4"/>
      <c r="Z148" s="181">
        <f>X148*VLOOKUP(B148,'Mapping table'!$A:$L,11,0)</f>
        <v>0</v>
      </c>
      <c r="AA148" s="4"/>
      <c r="AB148" s="182">
        <f>X148*VLOOKUP(B148,'Mapping table'!A:T,4,0)</f>
        <v>0</v>
      </c>
      <c r="AC148" s="4"/>
      <c r="AD148" s="183">
        <f>X148*VLOOKUP(B148,'Mapping table'!$A:$L,7,0)</f>
        <v>0</v>
      </c>
      <c r="AE148" s="184"/>
      <c r="AF148" s="185">
        <f>X148*VLOOKUP(B148,'Mapping table'!$A:$L,6,0)</f>
        <v>0</v>
      </c>
      <c r="AG148" s="4"/>
      <c r="AH148" s="181">
        <f>VLOOKUP(B148,'Mapping table'!$A:$L,11,0)</f>
        <v>5</v>
      </c>
      <c r="AI148" s="4"/>
      <c r="AJ148" s="4"/>
      <c r="AK148" s="4"/>
      <c r="AL148" s="4"/>
      <c r="AM148" s="4"/>
    </row>
    <row r="149" ht="7.5" customHeight="1">
      <c r="A149" s="161"/>
      <c r="B149" s="4"/>
      <c r="C149" s="4"/>
      <c r="D149" s="4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4"/>
      <c r="T149" s="4"/>
      <c r="U149" s="4"/>
      <c r="V149" s="4"/>
      <c r="W149" s="4"/>
      <c r="X149" s="181"/>
      <c r="Y149" s="4"/>
      <c r="Z149" s="181"/>
      <c r="AA149" s="4"/>
      <c r="AB149" s="182"/>
      <c r="AC149" s="4"/>
      <c r="AD149" s="183"/>
      <c r="AE149" s="184"/>
      <c r="AF149" s="185"/>
      <c r="AG149" s="4"/>
      <c r="AH149" s="181"/>
      <c r="AI149" s="4"/>
      <c r="AJ149" s="4"/>
      <c r="AK149" s="4"/>
      <c r="AL149" s="4"/>
      <c r="AM149" s="4"/>
    </row>
    <row r="150" ht="11.25" customHeight="1">
      <c r="A150" s="161"/>
      <c r="B150" s="230" t="str">
        <f t="shared" ref="B150:C150" si="22">B$85</f>
        <v>Code</v>
      </c>
      <c r="C150" s="231" t="str">
        <f t="shared" si="22"/>
        <v>Designation</v>
      </c>
      <c r="D150" s="4"/>
      <c r="E150" s="232" t="s">
        <v>8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65"/>
      <c r="S150" s="233" t="s">
        <v>159</v>
      </c>
      <c r="T150" s="233" t="str">
        <f t="shared" ref="T150:V150" si="23">T$85</f>
        <v>Size</v>
      </c>
      <c r="U150" s="233" t="str">
        <f t="shared" si="23"/>
        <v>Materials</v>
      </c>
      <c r="V150" s="231" t="str">
        <f t="shared" si="23"/>
        <v>Grips</v>
      </c>
      <c r="W150" s="4"/>
      <c r="X150" s="181"/>
      <c r="Y150" s="4"/>
      <c r="Z150" s="181"/>
      <c r="AA150" s="4"/>
      <c r="AB150" s="182"/>
      <c r="AC150" s="4"/>
      <c r="AD150" s="183"/>
      <c r="AE150" s="184"/>
      <c r="AF150" s="185"/>
      <c r="AG150" s="4"/>
      <c r="AH150" s="181"/>
      <c r="AI150" s="4"/>
      <c r="AJ150" s="4"/>
      <c r="AK150" s="4"/>
      <c r="AL150" s="4"/>
      <c r="AM150" s="4"/>
    </row>
    <row r="151" ht="7.5" customHeight="1" outlineLevel="1">
      <c r="A151" s="161"/>
      <c r="B151" s="4"/>
      <c r="C151" s="4"/>
      <c r="D151" s="4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4"/>
      <c r="T151" s="4"/>
      <c r="U151" s="4"/>
      <c r="V151" s="4"/>
      <c r="W151" s="4"/>
      <c r="X151" s="181"/>
      <c r="Y151" s="4"/>
      <c r="Z151" s="181"/>
      <c r="AA151" s="4"/>
      <c r="AB151" s="182"/>
      <c r="AC151" s="4"/>
      <c r="AD151" s="183"/>
      <c r="AE151" s="184"/>
      <c r="AF151" s="185"/>
      <c r="AG151" s="4"/>
      <c r="AH151" s="181"/>
      <c r="AI151" s="4"/>
      <c r="AJ151" s="4"/>
      <c r="AK151" s="4"/>
      <c r="AL151" s="4"/>
      <c r="AM151" s="4"/>
    </row>
    <row r="152" ht="11.25" customHeight="1" outlineLevel="1">
      <c r="A152" s="161" t="str">
        <f>VLOOKUP(B152,'Mapping table'!A:C,3,0)</f>
        <v>Kids</v>
      </c>
      <c r="B152" s="174" t="s">
        <v>295</v>
      </c>
      <c r="C152" s="11" t="str">
        <f>VLOOKUP(B152,'Mapping table'!A:B,2,0)</f>
        <v>Alphabet</v>
      </c>
      <c r="D152" s="4"/>
      <c r="E152" s="175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5"/>
      <c r="Q152" s="177"/>
      <c r="R152" s="178"/>
      <c r="S152" s="180" t="str">
        <f>IF(VLOOKUP($B152,'Mapping table'!$A:$L,10,0)=0,"",VLOOKUP($B152,'Mapping table'!$A:$L,10,0))</f>
        <v>DF</v>
      </c>
      <c r="T152" s="179" t="str">
        <f>IF(VLOOKUP($B152,'Mapping table'!$A:$L,8,0)=0,"",VLOOKUP($B152,'Mapping table'!$A:$L,8,0))</f>
        <v>M</v>
      </c>
      <c r="U152" s="180" t="str">
        <f>IF(VLOOKUP($B152,'Mapping table'!$A:$L,9,0)=0,"",VLOOKUP($B152,'Mapping table'!$A:$L,9,0))</f>
        <v>PE</v>
      </c>
      <c r="V152" s="180" t="str">
        <f>IF(VLOOKUP($B152,'Mapping table'!$A:$L,12,0)=0,"",VLOOKUP($B152,'Mapping table'!$A:$L,12,0))</f>
        <v>Jugs</v>
      </c>
      <c r="W152" s="4"/>
      <c r="X152" s="181">
        <f t="shared" ref="X152:X165" si="24">SUM(E152:R152)</f>
        <v>0</v>
      </c>
      <c r="Y152" s="4"/>
      <c r="Z152" s="181">
        <f>X152*VLOOKUP(B152,'Mapping table'!$A:$L,11,0)</f>
        <v>0</v>
      </c>
      <c r="AA152" s="4"/>
      <c r="AB152" s="182">
        <f>X152*VLOOKUP(B152,'Mapping table'!A:T,4,0)</f>
        <v>0</v>
      </c>
      <c r="AC152" s="4"/>
      <c r="AD152" s="183">
        <f>X152*VLOOKUP(B152,'Mapping table'!$A:$L,7,0)</f>
        <v>0</v>
      </c>
      <c r="AE152" s="184"/>
      <c r="AF152" s="185">
        <f>X152*VLOOKUP(B152,'Mapping table'!$A:$L,6,0)</f>
        <v>0</v>
      </c>
      <c r="AG152" s="4"/>
      <c r="AH152" s="181">
        <f>VLOOKUP(B152,'Mapping table'!$A:$L,11,0)</f>
        <v>26</v>
      </c>
      <c r="AI152" s="4"/>
      <c r="AJ152" s="4"/>
      <c r="AK152" s="4"/>
      <c r="AL152" s="4"/>
      <c r="AM152" s="4"/>
    </row>
    <row r="153" ht="11.25" customHeight="1" outlineLevel="1">
      <c r="A153" s="161" t="str">
        <f>VLOOKUP(B153,'Mapping table'!A:C,3,0)</f>
        <v>Kids</v>
      </c>
      <c r="B153" s="186" t="s">
        <v>296</v>
      </c>
      <c r="C153" s="14" t="str">
        <f>VLOOKUP(B153,'Mapping table'!A:B,2,0)</f>
        <v>Numbers</v>
      </c>
      <c r="D153" s="4"/>
      <c r="E153" s="175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5"/>
      <c r="Q153" s="187"/>
      <c r="R153" s="188"/>
      <c r="S153" s="189" t="str">
        <f>IF(VLOOKUP($B153,'Mapping table'!$A:$L,10,0)=0,"",VLOOKUP($B153,'Mapping table'!$A:$L,10,0))</f>
        <v>DF</v>
      </c>
      <c r="T153" s="190" t="str">
        <f>IF(VLOOKUP($B153,'Mapping table'!$A:$L,8,0)=0,"",VLOOKUP($B153,'Mapping table'!$A:$L,8,0))</f>
        <v>M</v>
      </c>
      <c r="U153" s="189" t="str">
        <f>IF(VLOOKUP($B153,'Mapping table'!$A:$L,9,0)=0,"",VLOOKUP($B153,'Mapping table'!$A:$L,9,0))</f>
        <v>PE</v>
      </c>
      <c r="V153" s="189" t="str">
        <f>IF(VLOOKUP($B153,'Mapping table'!$A:$L,12,0)=0,"",VLOOKUP($B153,'Mapping table'!$A:$L,12,0))</f>
        <v>Jugs</v>
      </c>
      <c r="W153" s="4"/>
      <c r="X153" s="181">
        <f t="shared" si="24"/>
        <v>0</v>
      </c>
      <c r="Y153" s="4"/>
      <c r="Z153" s="181">
        <f>X153*VLOOKUP(B153,'Mapping table'!$A:$L,11,0)</f>
        <v>0</v>
      </c>
      <c r="AA153" s="4"/>
      <c r="AB153" s="182">
        <f>X153*VLOOKUP(B153,'Mapping table'!A:T,4,0)</f>
        <v>0</v>
      </c>
      <c r="AC153" s="4"/>
      <c r="AD153" s="183">
        <f>X153*VLOOKUP(B153,'Mapping table'!$A:$L,7,0)</f>
        <v>0</v>
      </c>
      <c r="AE153" s="184"/>
      <c r="AF153" s="185">
        <f>X153*VLOOKUP(B153,'Mapping table'!$A:$L,6,0)</f>
        <v>0</v>
      </c>
      <c r="AG153" s="4"/>
      <c r="AH153" s="181">
        <f>VLOOKUP(B153,'Mapping table'!$A:$L,11,0)</f>
        <v>10</v>
      </c>
      <c r="AI153" s="4"/>
      <c r="AJ153" s="4"/>
      <c r="AK153" s="4"/>
      <c r="AL153" s="4"/>
      <c r="AM153" s="4"/>
    </row>
    <row r="154" ht="11.25" customHeight="1" outlineLevel="1">
      <c r="A154" s="161" t="str">
        <f>VLOOKUP(B154,'Mapping table'!A:C,3,0)</f>
        <v>Kids</v>
      </c>
      <c r="B154" s="186" t="s">
        <v>297</v>
      </c>
      <c r="C154" s="14" t="str">
        <f>VLOOKUP(B154,'Mapping table'!A:B,2,0)</f>
        <v>Kids</v>
      </c>
      <c r="D154" s="4"/>
      <c r="E154" s="175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5"/>
      <c r="Q154" s="187"/>
      <c r="R154" s="188"/>
      <c r="S154" s="189" t="str">
        <f>IF(VLOOKUP($B154,'Mapping table'!$A:$L,10,0)=0,"",VLOOKUP($B154,'Mapping table'!$A:$L,10,0))</f>
        <v>DF</v>
      </c>
      <c r="T154" s="190" t="str">
        <f>IF(VLOOKUP($B154,'Mapping table'!$A:$L,8,0)=0,"",VLOOKUP($B154,'Mapping table'!$A:$L,8,0))</f>
        <v>M</v>
      </c>
      <c r="U154" s="189" t="str">
        <f>IF(VLOOKUP($B154,'Mapping table'!$A:$L,9,0)=0,"",VLOOKUP($B154,'Mapping table'!$A:$L,9,0))</f>
        <v>PE</v>
      </c>
      <c r="V154" s="189" t="str">
        <f>IF(VLOOKUP($B154,'Mapping table'!$A:$L,12,0)=0,"",VLOOKUP($B154,'Mapping table'!$A:$L,12,0))</f>
        <v>Jugs</v>
      </c>
      <c r="W154" s="4"/>
      <c r="X154" s="181">
        <f t="shared" si="24"/>
        <v>0</v>
      </c>
      <c r="Y154" s="4"/>
      <c r="Z154" s="181">
        <f>X154*VLOOKUP(B154,'Mapping table'!$A:$L,11,0)</f>
        <v>0</v>
      </c>
      <c r="AA154" s="4"/>
      <c r="AB154" s="182">
        <f>X154*VLOOKUP(B154,'Mapping table'!A:T,4,0)</f>
        <v>0</v>
      </c>
      <c r="AC154" s="4"/>
      <c r="AD154" s="183">
        <f>X154*VLOOKUP(B154,'Mapping table'!$A:$L,7,0)</f>
        <v>0</v>
      </c>
      <c r="AE154" s="184"/>
      <c r="AF154" s="185">
        <f>X154*VLOOKUP(B154,'Mapping table'!$A:$L,6,0)</f>
        <v>0</v>
      </c>
      <c r="AG154" s="4"/>
      <c r="AH154" s="181">
        <f>VLOOKUP(B154,'Mapping table'!$A:$L,11,0)</f>
        <v>20</v>
      </c>
      <c r="AI154" s="4"/>
      <c r="AJ154" s="4"/>
      <c r="AK154" s="4"/>
      <c r="AL154" s="4"/>
      <c r="AM154" s="4"/>
    </row>
    <row r="155" ht="11.25" customHeight="1" outlineLevel="1">
      <c r="A155" s="161" t="str">
        <f>VLOOKUP(B155,'Mapping table'!A:C,3,0)</f>
        <v>Kids</v>
      </c>
      <c r="B155" s="186" t="s">
        <v>298</v>
      </c>
      <c r="C155" s="14" t="str">
        <f>VLOOKUP(B155,'Mapping table'!A:B,2,0)</f>
        <v>Kids 2</v>
      </c>
      <c r="D155" s="4"/>
      <c r="E155" s="175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5"/>
      <c r="Q155" s="187"/>
      <c r="R155" s="188"/>
      <c r="S155" s="189" t="str">
        <f>IF(VLOOKUP($B155,'Mapping table'!$A:$L,10,0)=0,"",VLOOKUP($B155,'Mapping table'!$A:$L,10,0))</f>
        <v>DF</v>
      </c>
      <c r="T155" s="190" t="str">
        <f>IF(VLOOKUP($B155,'Mapping table'!$A:$L,8,0)=0,"",VLOOKUP($B155,'Mapping table'!$A:$L,8,0))</f>
        <v>M</v>
      </c>
      <c r="U155" s="189" t="str">
        <f>IF(VLOOKUP($B155,'Mapping table'!$A:$L,9,0)=0,"",VLOOKUP($B155,'Mapping table'!$A:$L,9,0))</f>
        <v>PE</v>
      </c>
      <c r="V155" s="189" t="str">
        <f>IF(VLOOKUP($B155,'Mapping table'!$A:$L,12,0)=0,"",VLOOKUP($B155,'Mapping table'!$A:$L,12,0))</f>
        <v>Jugs</v>
      </c>
      <c r="W155" s="4"/>
      <c r="X155" s="181">
        <f t="shared" si="24"/>
        <v>0</v>
      </c>
      <c r="Y155" s="4"/>
      <c r="Z155" s="181">
        <f>X155*VLOOKUP(B155,'Mapping table'!$A:$L,11,0)</f>
        <v>0</v>
      </c>
      <c r="AA155" s="4"/>
      <c r="AB155" s="182">
        <f>X155*VLOOKUP(B155,'Mapping table'!A:T,4,0)</f>
        <v>0</v>
      </c>
      <c r="AC155" s="4"/>
      <c r="AD155" s="183">
        <f>X155*VLOOKUP(B155,'Mapping table'!$A:$L,7,0)</f>
        <v>0</v>
      </c>
      <c r="AE155" s="184"/>
      <c r="AF155" s="185">
        <f>X155*VLOOKUP(B155,'Mapping table'!$A:$L,6,0)</f>
        <v>0</v>
      </c>
      <c r="AG155" s="4"/>
      <c r="AH155" s="181">
        <f>VLOOKUP(B155,'Mapping table'!$A:$L,11,0)</f>
        <v>20</v>
      </c>
      <c r="AI155" s="4"/>
      <c r="AJ155" s="4"/>
      <c r="AK155" s="4"/>
      <c r="AL155" s="4"/>
      <c r="AM155" s="4"/>
    </row>
    <row r="156" ht="11.25" customHeight="1" outlineLevel="1">
      <c r="A156" s="161" t="str">
        <f>VLOOKUP(B156,'Mapping table'!A:C,3,0)</f>
        <v>Kids</v>
      </c>
      <c r="B156" s="186" t="s">
        <v>299</v>
      </c>
      <c r="C156" s="14" t="str">
        <f>VLOOKUP(B156,'Mapping table'!A:B,2,0)</f>
        <v>Tic </v>
      </c>
      <c r="D156" s="4"/>
      <c r="E156" s="175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5"/>
      <c r="Q156" s="187"/>
      <c r="R156" s="188"/>
      <c r="S156" s="189" t="str">
        <f>IF(VLOOKUP($B156,'Mapping table'!$A:$L,10,0)=0,"",VLOOKUP($B156,'Mapping table'!$A:$L,10,0))</f>
        <v>DF</v>
      </c>
      <c r="T156" s="190" t="str">
        <f>IF(VLOOKUP($B156,'Mapping table'!$A:$L,8,0)=0,"",VLOOKUP($B156,'Mapping table'!$A:$L,8,0))</f>
        <v>M</v>
      </c>
      <c r="U156" s="189" t="str">
        <f>IF(VLOOKUP($B156,'Mapping table'!$A:$L,9,0)=0,"",VLOOKUP($B156,'Mapping table'!$A:$L,9,0))</f>
        <v>PE</v>
      </c>
      <c r="V156" s="189" t="str">
        <f>IF(VLOOKUP($B156,'Mapping table'!$A:$L,12,0)=0,"",VLOOKUP($B156,'Mapping table'!$A:$L,12,0))</f>
        <v>Jugs</v>
      </c>
      <c r="W156" s="4"/>
      <c r="X156" s="181">
        <f t="shared" si="24"/>
        <v>0</v>
      </c>
      <c r="Y156" s="4"/>
      <c r="Z156" s="181">
        <f>X156*VLOOKUP(B156,'Mapping table'!$A:$L,11,0)</f>
        <v>0</v>
      </c>
      <c r="AA156" s="4"/>
      <c r="AB156" s="182">
        <f>X156*VLOOKUP(B156,'Mapping table'!A:T,4,0)</f>
        <v>0</v>
      </c>
      <c r="AC156" s="4"/>
      <c r="AD156" s="183">
        <f>X156*VLOOKUP(B156,'Mapping table'!$A:$L,7,0)</f>
        <v>0</v>
      </c>
      <c r="AE156" s="184"/>
      <c r="AF156" s="185">
        <f>X156*VLOOKUP(B156,'Mapping table'!$A:$L,6,0)</f>
        <v>0</v>
      </c>
      <c r="AG156" s="4"/>
      <c r="AH156" s="181">
        <f>VLOOKUP(B156,'Mapping table'!$A:$L,11,0)</f>
        <v>20</v>
      </c>
      <c r="AI156" s="4"/>
      <c r="AJ156" s="4"/>
      <c r="AK156" s="4"/>
      <c r="AL156" s="4"/>
      <c r="AM156" s="4"/>
    </row>
    <row r="157" ht="11.25" customHeight="1" outlineLevel="1">
      <c r="A157" s="161" t="str">
        <f>VLOOKUP(B157,'Mapping table'!A:C,3,0)</f>
        <v>Kids</v>
      </c>
      <c r="B157" s="186" t="s">
        <v>300</v>
      </c>
      <c r="C157" s="14" t="str">
        <f>VLOOKUP(B157,'Mapping table'!A:B,2,0)</f>
        <v>Tac</v>
      </c>
      <c r="D157" s="4"/>
      <c r="E157" s="175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5"/>
      <c r="Q157" s="187"/>
      <c r="R157" s="188"/>
      <c r="S157" s="189" t="str">
        <f>IF(VLOOKUP($B157,'Mapping table'!$A:$L,10,0)=0,"",VLOOKUP($B157,'Mapping table'!$A:$L,10,0))</f>
        <v>DF</v>
      </c>
      <c r="T157" s="190" t="str">
        <f>IF(VLOOKUP($B157,'Mapping table'!$A:$L,8,0)=0,"",VLOOKUP($B157,'Mapping table'!$A:$L,8,0))</f>
        <v>M</v>
      </c>
      <c r="U157" s="189" t="str">
        <f>IF(VLOOKUP($B157,'Mapping table'!$A:$L,9,0)=0,"",VLOOKUP($B157,'Mapping table'!$A:$L,9,0))</f>
        <v>PE</v>
      </c>
      <c r="V157" s="189" t="str">
        <f>IF(VLOOKUP($B157,'Mapping table'!$A:$L,12,0)=0,"",VLOOKUP($B157,'Mapping table'!$A:$L,12,0))</f>
        <v>Feet</v>
      </c>
      <c r="W157" s="4"/>
      <c r="X157" s="181">
        <f t="shared" si="24"/>
        <v>0</v>
      </c>
      <c r="Y157" s="4"/>
      <c r="Z157" s="181">
        <f>X157*VLOOKUP(B157,'Mapping table'!$A:$L,11,0)</f>
        <v>0</v>
      </c>
      <c r="AA157" s="4"/>
      <c r="AB157" s="182">
        <f>X157*VLOOKUP(B157,'Mapping table'!A:T,4,0)</f>
        <v>0</v>
      </c>
      <c r="AC157" s="4"/>
      <c r="AD157" s="183">
        <f>X157*VLOOKUP(B157,'Mapping table'!$A:$L,7,0)</f>
        <v>0</v>
      </c>
      <c r="AE157" s="184"/>
      <c r="AF157" s="185">
        <f>X157*VLOOKUP(B157,'Mapping table'!$A:$L,6,0)</f>
        <v>0</v>
      </c>
      <c r="AG157" s="4"/>
      <c r="AH157" s="181">
        <f>VLOOKUP(B157,'Mapping table'!$A:$L,11,0)</f>
        <v>10</v>
      </c>
      <c r="AI157" s="4"/>
      <c r="AJ157" s="4"/>
      <c r="AK157" s="4"/>
      <c r="AL157" s="4"/>
      <c r="AM157" s="4"/>
    </row>
    <row r="158" ht="11.25" customHeight="1" outlineLevel="1">
      <c r="A158" s="161" t="str">
        <f>VLOOKUP(B158,'Mapping table'!A:C,3,0)</f>
        <v>Kids</v>
      </c>
      <c r="B158" s="186" t="s">
        <v>301</v>
      </c>
      <c r="C158" s="14" t="str">
        <f>VLOOKUP(B158,'Mapping table'!A:B,2,0)</f>
        <v>Toe</v>
      </c>
      <c r="D158" s="4"/>
      <c r="E158" s="175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5"/>
      <c r="Q158" s="187"/>
      <c r="R158" s="188"/>
      <c r="S158" s="189" t="str">
        <f>IF(VLOOKUP($B158,'Mapping table'!$A:$L,10,0)=0,"",VLOOKUP($B158,'Mapping table'!$A:$L,10,0))</f>
        <v>DF</v>
      </c>
      <c r="T158" s="190" t="str">
        <f>IF(VLOOKUP($B158,'Mapping table'!$A:$L,8,0)=0,"",VLOOKUP($B158,'Mapping table'!$A:$L,8,0))</f>
        <v>M</v>
      </c>
      <c r="U158" s="189" t="str">
        <f>IF(VLOOKUP($B158,'Mapping table'!$A:$L,9,0)=0,"",VLOOKUP($B158,'Mapping table'!$A:$L,9,0))</f>
        <v>PE</v>
      </c>
      <c r="V158" s="189" t="str">
        <f>IF(VLOOKUP($B158,'Mapping table'!$A:$L,12,0)=0,"",VLOOKUP($B158,'Mapping table'!$A:$L,12,0))</f>
        <v>Jugs</v>
      </c>
      <c r="W158" s="4"/>
      <c r="X158" s="181">
        <f t="shared" si="24"/>
        <v>0</v>
      </c>
      <c r="Y158" s="4"/>
      <c r="Z158" s="181">
        <f>X158*VLOOKUP(B158,'Mapping table'!$A:$L,11,0)</f>
        <v>0</v>
      </c>
      <c r="AA158" s="4"/>
      <c r="AB158" s="182">
        <f>X158*VLOOKUP(B158,'Mapping table'!A:T,4,0)</f>
        <v>0</v>
      </c>
      <c r="AC158" s="4"/>
      <c r="AD158" s="183">
        <f>X158*VLOOKUP(B158,'Mapping table'!$A:$L,7,0)</f>
        <v>0</v>
      </c>
      <c r="AE158" s="184"/>
      <c r="AF158" s="185">
        <f>X158*VLOOKUP(B158,'Mapping table'!$A:$L,6,0)</f>
        <v>0</v>
      </c>
      <c r="AG158" s="4"/>
      <c r="AH158" s="181">
        <f>VLOOKUP(B158,'Mapping table'!$A:$L,11,0)</f>
        <v>10</v>
      </c>
      <c r="AI158" s="4"/>
      <c r="AJ158" s="4"/>
      <c r="AK158" s="4"/>
      <c r="AL158" s="4"/>
      <c r="AM158" s="4"/>
    </row>
    <row r="159" ht="11.25" customHeight="1" outlineLevel="1">
      <c r="A159" s="161" t="str">
        <f>VLOOKUP(B159,'Mapping table'!A:C,3,0)</f>
        <v>Kids</v>
      </c>
      <c r="B159" s="186" t="s">
        <v>302</v>
      </c>
      <c r="C159" s="14" t="str">
        <f>VLOOKUP(B159,'Mapping table'!A:B,2,0)</f>
        <v>Climb-it</v>
      </c>
      <c r="D159" s="4"/>
      <c r="E159" s="175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5"/>
      <c r="Q159" s="187"/>
      <c r="R159" s="188"/>
      <c r="S159" s="189" t="str">
        <f>IF(VLOOKUP($B159,'Mapping table'!$A:$L,10,0)=0,"",VLOOKUP($B159,'Mapping table'!$A:$L,10,0))</f>
        <v>DF</v>
      </c>
      <c r="T159" s="190" t="str">
        <f>IF(VLOOKUP($B159,'Mapping table'!$A:$L,8,0)=0,"",VLOOKUP($B159,'Mapping table'!$A:$L,8,0))</f>
        <v>M</v>
      </c>
      <c r="U159" s="189" t="str">
        <f>IF(VLOOKUP($B159,'Mapping table'!$A:$L,9,0)=0,"",VLOOKUP($B159,'Mapping table'!$A:$L,9,0))</f>
        <v>PE</v>
      </c>
      <c r="V159" s="189" t="str">
        <f>IF(VLOOKUP($B159,'Mapping table'!$A:$L,12,0)=0,"",VLOOKUP($B159,'Mapping table'!$A:$L,12,0))</f>
        <v>Jugs</v>
      </c>
      <c r="W159" s="4"/>
      <c r="X159" s="181">
        <f t="shared" si="24"/>
        <v>0</v>
      </c>
      <c r="Y159" s="4"/>
      <c r="Z159" s="181">
        <f>X159*VLOOKUP(B159,'Mapping table'!$A:$L,11,0)</f>
        <v>0</v>
      </c>
      <c r="AA159" s="4"/>
      <c r="AB159" s="182">
        <f>X159*VLOOKUP(B159,'Mapping table'!A:T,4,0)</f>
        <v>0</v>
      </c>
      <c r="AC159" s="4"/>
      <c r="AD159" s="183">
        <f>X159*VLOOKUP(B159,'Mapping table'!$A:$L,7,0)</f>
        <v>0</v>
      </c>
      <c r="AE159" s="184"/>
      <c r="AF159" s="185">
        <f>X159*VLOOKUP(B159,'Mapping table'!$A:$L,6,0)</f>
        <v>0</v>
      </c>
      <c r="AG159" s="4"/>
      <c r="AH159" s="181">
        <f>VLOOKUP(B159,'Mapping table'!$A:$L,11,0)</f>
        <v>20</v>
      </c>
      <c r="AI159" s="4"/>
      <c r="AJ159" s="4"/>
      <c r="AK159" s="4"/>
      <c r="AL159" s="4"/>
      <c r="AM159" s="4"/>
    </row>
    <row r="160" ht="11.25" customHeight="1" outlineLevel="1">
      <c r="A160" s="161" t="str">
        <f>VLOOKUP(B160,'Mapping table'!A:C,3,0)</f>
        <v>Kids</v>
      </c>
      <c r="B160" s="186" t="s">
        <v>303</v>
      </c>
      <c r="C160" s="14" t="str">
        <f>VLOOKUP(B160,'Mapping table'!A:B,2,0)</f>
        <v>Kineduc</v>
      </c>
      <c r="D160" s="4"/>
      <c r="E160" s="175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5"/>
      <c r="Q160" s="187"/>
      <c r="R160" s="188"/>
      <c r="S160" s="189" t="str">
        <f>IF(VLOOKUP($B160,'Mapping table'!$A:$L,10,0)=0,"",VLOOKUP($B160,'Mapping table'!$A:$L,10,0))</f>
        <v>DF</v>
      </c>
      <c r="T160" s="190" t="str">
        <f>IF(VLOOKUP($B160,'Mapping table'!$A:$L,8,0)=0,"",VLOOKUP($B160,'Mapping table'!$A:$L,8,0))</f>
        <v>M</v>
      </c>
      <c r="U160" s="189" t="str">
        <f>IF(VLOOKUP($B160,'Mapping table'!$A:$L,9,0)=0,"",VLOOKUP($B160,'Mapping table'!$A:$L,9,0))</f>
        <v>PE</v>
      </c>
      <c r="V160" s="189" t="str">
        <f>IF(VLOOKUP($B160,'Mapping table'!$A:$L,12,0)=0,"",VLOOKUP($B160,'Mapping table'!$A:$L,12,0))</f>
        <v>Jugs</v>
      </c>
      <c r="W160" s="4"/>
      <c r="X160" s="181">
        <f t="shared" si="24"/>
        <v>0</v>
      </c>
      <c r="Y160" s="4"/>
      <c r="Z160" s="181">
        <f>X160*VLOOKUP(B160,'Mapping table'!$A:$L,11,0)</f>
        <v>0</v>
      </c>
      <c r="AA160" s="4"/>
      <c r="AB160" s="182">
        <f>X160*VLOOKUP(B160,'Mapping table'!A:T,4,0)</f>
        <v>0</v>
      </c>
      <c r="AC160" s="4"/>
      <c r="AD160" s="183">
        <f>X160*VLOOKUP(B160,'Mapping table'!$A:$L,7,0)</f>
        <v>0</v>
      </c>
      <c r="AE160" s="184"/>
      <c r="AF160" s="185">
        <f>X160*VLOOKUP(B160,'Mapping table'!$A:$L,6,0)</f>
        <v>0</v>
      </c>
      <c r="AG160" s="4"/>
      <c r="AH160" s="181">
        <f>VLOOKUP(B160,'Mapping table'!$A:$L,11,0)</f>
        <v>16</v>
      </c>
      <c r="AI160" s="4"/>
      <c r="AJ160" s="4"/>
      <c r="AK160" s="4"/>
      <c r="AL160" s="4"/>
      <c r="AM160" s="4"/>
    </row>
    <row r="161" ht="11.25" customHeight="1" outlineLevel="1">
      <c r="A161" s="161" t="str">
        <f>VLOOKUP(B161,'Mapping table'!A:C,3,0)</f>
        <v>Kids</v>
      </c>
      <c r="B161" s="186" t="s">
        <v>304</v>
      </c>
      <c r="C161" s="14" t="str">
        <f>VLOOKUP(B161,'Mapping table'!A:B,2,0)</f>
        <v>Instinct 2</v>
      </c>
      <c r="D161" s="4"/>
      <c r="E161" s="175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5"/>
      <c r="Q161" s="187"/>
      <c r="R161" s="188"/>
      <c r="S161" s="189" t="str">
        <f>IF(VLOOKUP($B161,'Mapping table'!$A:$L,10,0)=0,"",VLOOKUP($B161,'Mapping table'!$A:$L,10,0))</f>
        <v>DF</v>
      </c>
      <c r="T161" s="190" t="str">
        <f>IF(VLOOKUP($B161,'Mapping table'!$A:$L,8,0)=0,"",VLOOKUP($B161,'Mapping table'!$A:$L,8,0))</f>
        <v>M</v>
      </c>
      <c r="U161" s="189" t="str">
        <f>IF(VLOOKUP($B161,'Mapping table'!$A:$L,9,0)=0,"",VLOOKUP($B161,'Mapping table'!$A:$L,9,0))</f>
        <v>PE</v>
      </c>
      <c r="V161" s="189" t="str">
        <f>IF(VLOOKUP($B161,'Mapping table'!$A:$L,12,0)=0,"",VLOOKUP($B161,'Mapping table'!$A:$L,12,0))</f>
        <v>Jugs</v>
      </c>
      <c r="W161" s="4"/>
      <c r="X161" s="181">
        <f t="shared" si="24"/>
        <v>0</v>
      </c>
      <c r="Y161" s="4"/>
      <c r="Z161" s="181">
        <f>X161*VLOOKUP(B161,'Mapping table'!$A:$L,11,0)</f>
        <v>0</v>
      </c>
      <c r="AA161" s="4"/>
      <c r="AB161" s="182">
        <f>X161*VLOOKUP(B161,'Mapping table'!A:T,4,0)</f>
        <v>0</v>
      </c>
      <c r="AC161" s="4"/>
      <c r="AD161" s="183">
        <f>X161*VLOOKUP(B161,'Mapping table'!$A:$L,7,0)</f>
        <v>0</v>
      </c>
      <c r="AE161" s="184"/>
      <c r="AF161" s="185">
        <f>X161*VLOOKUP(B161,'Mapping table'!$A:$L,6,0)</f>
        <v>0</v>
      </c>
      <c r="AG161" s="4"/>
      <c r="AH161" s="181">
        <f>VLOOKUP(B161,'Mapping table'!$A:$L,11,0)</f>
        <v>22</v>
      </c>
      <c r="AI161" s="4"/>
      <c r="AJ161" s="4"/>
      <c r="AK161" s="4"/>
      <c r="AL161" s="4"/>
      <c r="AM161" s="4"/>
    </row>
    <row r="162" ht="11.25" customHeight="1" outlineLevel="1">
      <c r="A162" s="161" t="str">
        <f>VLOOKUP(B162,'Mapping table'!A:C,3,0)</f>
        <v>Kids</v>
      </c>
      <c r="B162" s="186" t="s">
        <v>305</v>
      </c>
      <c r="C162" s="14" t="str">
        <f>VLOOKUP(B162,'Mapping table'!A:B,2,0)</f>
        <v>Pedagogs</v>
      </c>
      <c r="D162" s="4"/>
      <c r="E162" s="175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5"/>
      <c r="Q162" s="187"/>
      <c r="R162" s="188"/>
      <c r="S162" s="189" t="str">
        <f>IF(VLOOKUP($B162,'Mapping table'!$A:$L,10,0)=0,"",VLOOKUP($B162,'Mapping table'!$A:$L,10,0))</f>
        <v>DF</v>
      </c>
      <c r="T162" s="190" t="str">
        <f>IF(VLOOKUP($B162,'Mapping table'!$A:$L,8,0)=0,"",VLOOKUP($B162,'Mapping table'!$A:$L,8,0))</f>
        <v>M</v>
      </c>
      <c r="U162" s="189" t="str">
        <f>IF(VLOOKUP($B162,'Mapping table'!$A:$L,9,0)=0,"",VLOOKUP($B162,'Mapping table'!$A:$L,9,0))</f>
        <v>PE</v>
      </c>
      <c r="V162" s="189" t="str">
        <f>IF(VLOOKUP($B162,'Mapping table'!$A:$L,12,0)=0,"",VLOOKUP($B162,'Mapping table'!$A:$L,12,0))</f>
        <v>Jugs</v>
      </c>
      <c r="W162" s="4"/>
      <c r="X162" s="181">
        <f t="shared" si="24"/>
        <v>0</v>
      </c>
      <c r="Y162" s="4"/>
      <c r="Z162" s="181">
        <f>X162*VLOOKUP(B162,'Mapping table'!$A:$L,11,0)</f>
        <v>0</v>
      </c>
      <c r="AA162" s="4"/>
      <c r="AB162" s="182">
        <f>X162*VLOOKUP(B162,'Mapping table'!A:T,4,0)</f>
        <v>0</v>
      </c>
      <c r="AC162" s="4"/>
      <c r="AD162" s="183">
        <f>X162*VLOOKUP(B162,'Mapping table'!$A:$L,7,0)</f>
        <v>0</v>
      </c>
      <c r="AE162" s="184"/>
      <c r="AF162" s="185">
        <f>X162*VLOOKUP(B162,'Mapping table'!$A:$L,6,0)</f>
        <v>0</v>
      </c>
      <c r="AG162" s="4"/>
      <c r="AH162" s="181">
        <f>VLOOKUP(B162,'Mapping table'!$A:$L,11,0)</f>
        <v>40</v>
      </c>
      <c r="AI162" s="4"/>
      <c r="AJ162" s="4"/>
      <c r="AK162" s="4"/>
      <c r="AL162" s="4"/>
      <c r="AM162" s="4"/>
    </row>
    <row r="163" ht="11.25" customHeight="1" outlineLevel="1">
      <c r="A163" s="161" t="str">
        <f>VLOOKUP(B163,'Mapping table'!A:C,3,0)</f>
        <v>Kids</v>
      </c>
      <c r="B163" s="186" t="s">
        <v>306</v>
      </c>
      <c r="C163" s="14" t="str">
        <f>VLOOKUP(B163,'Mapping table'!A:B,2,0)</f>
        <v>Didactics </v>
      </c>
      <c r="D163" s="4"/>
      <c r="E163" s="175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5"/>
      <c r="Q163" s="187"/>
      <c r="R163" s="188"/>
      <c r="S163" s="189" t="str">
        <f>IF(VLOOKUP($B163,'Mapping table'!$A:$L,10,0)=0,"",VLOOKUP($B163,'Mapping table'!$A:$L,10,0))</f>
        <v>DF</v>
      </c>
      <c r="T163" s="190" t="str">
        <f>IF(VLOOKUP($B163,'Mapping table'!$A:$L,8,0)=0,"",VLOOKUP($B163,'Mapping table'!$A:$L,8,0))</f>
        <v>M</v>
      </c>
      <c r="U163" s="189" t="str">
        <f>IF(VLOOKUP($B163,'Mapping table'!$A:$L,9,0)=0,"",VLOOKUP($B163,'Mapping table'!$A:$L,9,0))</f>
        <v>PE</v>
      </c>
      <c r="V163" s="189" t="str">
        <f>IF(VLOOKUP($B163,'Mapping table'!$A:$L,12,0)=0,"",VLOOKUP($B163,'Mapping table'!$A:$L,12,0))</f>
        <v>Jugs</v>
      </c>
      <c r="W163" s="4"/>
      <c r="X163" s="181">
        <f t="shared" si="24"/>
        <v>0</v>
      </c>
      <c r="Y163" s="4"/>
      <c r="Z163" s="181">
        <f>X163*VLOOKUP(B163,'Mapping table'!$A:$L,11,0)</f>
        <v>0</v>
      </c>
      <c r="AA163" s="4"/>
      <c r="AB163" s="182">
        <f>X163*VLOOKUP(B163,'Mapping table'!A:T,4,0)</f>
        <v>0</v>
      </c>
      <c r="AC163" s="4"/>
      <c r="AD163" s="183">
        <f>X163*VLOOKUP(B163,'Mapping table'!$A:$L,7,0)</f>
        <v>0</v>
      </c>
      <c r="AE163" s="184"/>
      <c r="AF163" s="185">
        <f>X163*VLOOKUP(B163,'Mapping table'!$A:$L,6,0)</f>
        <v>0</v>
      </c>
      <c r="AG163" s="4"/>
      <c r="AH163" s="181">
        <f>VLOOKUP(B163,'Mapping table'!$A:$L,11,0)</f>
        <v>50</v>
      </c>
      <c r="AI163" s="4"/>
      <c r="AJ163" s="4"/>
      <c r="AK163" s="4"/>
      <c r="AL163" s="4"/>
      <c r="AM163" s="4"/>
    </row>
    <row r="164" ht="11.25" customHeight="1" outlineLevel="1">
      <c r="A164" s="161" t="str">
        <f>VLOOKUP(B164,'Mapping table'!A:C,3,0)</f>
        <v>Kids</v>
      </c>
      <c r="B164" s="186" t="s">
        <v>307</v>
      </c>
      <c r="C164" s="14" t="s">
        <v>308</v>
      </c>
      <c r="D164" s="4"/>
      <c r="E164" s="175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5"/>
      <c r="Q164" s="187"/>
      <c r="R164" s="188"/>
      <c r="S164" s="189" t="str">
        <f>IF(VLOOKUP($B164,'Mapping table'!$A:$L,10,0)=0,"",VLOOKUP($B164,'Mapping table'!$A:$L,10,0))</f>
        <v>DF</v>
      </c>
      <c r="T164" s="190" t="str">
        <f>IF(VLOOKUP($B164,'Mapping table'!$A:$L,8,0)=0,"",VLOOKUP($B164,'Mapping table'!$A:$L,8,0))</f>
        <v>L</v>
      </c>
      <c r="U164" s="189" t="str">
        <f>IF(VLOOKUP($B164,'Mapping table'!$A:$L,9,0)=0,"",VLOOKUP($B164,'Mapping table'!$A:$L,9,0))</f>
        <v>PE</v>
      </c>
      <c r="V164" s="189" t="str">
        <f>IF(VLOOKUP($B164,'Mapping table'!$A:$L,12,0)=0,"",VLOOKUP($B164,'Mapping table'!$A:$L,12,0))</f>
        <v>Jugs</v>
      </c>
      <c r="W164" s="4"/>
      <c r="X164" s="181">
        <f t="shared" si="24"/>
        <v>0</v>
      </c>
      <c r="Y164" s="4"/>
      <c r="Z164" s="181">
        <f>X164*VLOOKUP(B164,'Mapping table'!$A:$L,11,0)</f>
        <v>0</v>
      </c>
      <c r="AA164" s="4"/>
      <c r="AB164" s="182">
        <f>X164*VLOOKUP(B164,'Mapping table'!A:T,4,0)</f>
        <v>0</v>
      </c>
      <c r="AC164" s="4"/>
      <c r="AD164" s="183">
        <f>X164*VLOOKUP(B164,'Mapping table'!$A:$L,7,0)</f>
        <v>0</v>
      </c>
      <c r="AE164" s="184"/>
      <c r="AF164" s="185">
        <f>X164*VLOOKUP(B164,'Mapping table'!$A:$L,6,0)</f>
        <v>0</v>
      </c>
      <c r="AG164" s="4"/>
      <c r="AH164" s="181">
        <f>VLOOKUP(B164,'Mapping table'!$A:$L,11,0)</f>
        <v>15</v>
      </c>
      <c r="AI164" s="4"/>
      <c r="AJ164" s="4"/>
      <c r="AK164" s="4"/>
      <c r="AL164" s="4"/>
      <c r="AM164" s="4"/>
    </row>
    <row r="165" ht="11.25" customHeight="1" outlineLevel="1">
      <c r="A165" s="161" t="str">
        <f>VLOOKUP(B165,'Mapping table'!A:C,3,0)</f>
        <v>Kids</v>
      </c>
      <c r="B165" s="193" t="s">
        <v>309</v>
      </c>
      <c r="C165" s="194" t="str">
        <f>VLOOKUP(B165,'Mapping table'!A:B,2,0)</f>
        <v>Smileys</v>
      </c>
      <c r="D165" s="4"/>
      <c r="E165" s="175"/>
      <c r="F165" s="176"/>
      <c r="G165" s="176"/>
      <c r="H165" s="175"/>
      <c r="I165" s="176"/>
      <c r="J165" s="176"/>
      <c r="K165" s="176"/>
      <c r="L165" s="176"/>
      <c r="M165" s="176"/>
      <c r="N165" s="176"/>
      <c r="O165" s="176"/>
      <c r="P165" s="175"/>
      <c r="Q165" s="195"/>
      <c r="R165" s="196"/>
      <c r="S165" s="197" t="str">
        <f>IF(VLOOKUP($B165,'Mapping table'!$A:$L,10,0)=0,"",VLOOKUP($B165,'Mapping table'!$A:$L,10,0))</f>
        <v>DF</v>
      </c>
      <c r="T165" s="198" t="str">
        <f>IF(VLOOKUP($B165,'Mapping table'!$A:$L,8,0)=0,"",VLOOKUP($B165,'Mapping table'!$A:$L,8,0))</f>
        <v>L</v>
      </c>
      <c r="U165" s="197" t="str">
        <f>IF(VLOOKUP($B165,'Mapping table'!$A:$L,9,0)=0,"",VLOOKUP($B165,'Mapping table'!$A:$L,9,0))</f>
        <v>PE</v>
      </c>
      <c r="V165" s="197" t="str">
        <f>IF(VLOOKUP($B165,'Mapping table'!$A:$L,12,0)=0,"",VLOOKUP($B165,'Mapping table'!$A:$L,12,0))</f>
        <v>Jugs</v>
      </c>
      <c r="W165" s="4"/>
      <c r="X165" s="181">
        <f t="shared" si="24"/>
        <v>0</v>
      </c>
      <c r="Y165" s="4"/>
      <c r="Z165" s="181">
        <f>X165*VLOOKUP(B165,'Mapping table'!$A:$L,11,0)</f>
        <v>0</v>
      </c>
      <c r="AA165" s="4"/>
      <c r="AB165" s="182">
        <f>X165*VLOOKUP(B165,'Mapping table'!A:T,4,0)</f>
        <v>0</v>
      </c>
      <c r="AC165" s="4"/>
      <c r="AD165" s="183">
        <f>X165*VLOOKUP(B165,'Mapping table'!$A:$L,7,0)</f>
        <v>0</v>
      </c>
      <c r="AE165" s="184"/>
      <c r="AF165" s="185">
        <f>X165*VLOOKUP(B165,'Mapping table'!$A:$L,6,0)</f>
        <v>0</v>
      </c>
      <c r="AG165" s="4"/>
      <c r="AH165" s="181">
        <f>VLOOKUP(B165,'Mapping table'!$A:$L,11,0)</f>
        <v>5</v>
      </c>
      <c r="AI165" s="4"/>
      <c r="AJ165" s="4"/>
      <c r="AK165" s="4"/>
      <c r="AL165" s="4"/>
      <c r="AM165" s="4"/>
    </row>
    <row r="166" ht="7.5" customHeight="1">
      <c r="A166" s="161"/>
      <c r="B166" s="4"/>
      <c r="C166" s="4"/>
      <c r="D166" s="4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4"/>
      <c r="T166" s="4"/>
      <c r="U166" s="4"/>
      <c r="V166" s="4"/>
      <c r="W166" s="4"/>
      <c r="X166" s="181"/>
      <c r="Y166" s="4"/>
      <c r="Z166" s="181"/>
      <c r="AA166" s="4"/>
      <c r="AB166" s="182"/>
      <c r="AC166" s="4"/>
      <c r="AD166" s="183"/>
      <c r="AE166" s="184"/>
      <c r="AF166" s="185"/>
      <c r="AG166" s="4"/>
      <c r="AH166" s="181"/>
      <c r="AI166" s="4"/>
      <c r="AJ166" s="4"/>
      <c r="AK166" s="4"/>
      <c r="AL166" s="4"/>
      <c r="AM166" s="4"/>
    </row>
    <row r="167" ht="11.25" customHeight="1">
      <c r="A167" s="161"/>
      <c r="B167" s="234" t="str">
        <f t="shared" ref="B167:C167" si="25">B$85</f>
        <v>Code</v>
      </c>
      <c r="C167" s="235" t="str">
        <f t="shared" si="25"/>
        <v>Designation</v>
      </c>
      <c r="D167" s="4"/>
      <c r="E167" s="236" t="s">
        <v>310</v>
      </c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65"/>
      <c r="S167" s="237" t="s">
        <v>159</v>
      </c>
      <c r="T167" s="237" t="str">
        <f t="shared" ref="T167:V167" si="26">T$85</f>
        <v>Size</v>
      </c>
      <c r="U167" s="237" t="str">
        <f t="shared" si="26"/>
        <v>Materials</v>
      </c>
      <c r="V167" s="235" t="str">
        <f t="shared" si="26"/>
        <v>Grips</v>
      </c>
      <c r="W167" s="4"/>
      <c r="X167" s="181"/>
      <c r="Y167" s="4"/>
      <c r="Z167" s="181"/>
      <c r="AA167" s="4"/>
      <c r="AB167" s="182"/>
      <c r="AC167" s="4"/>
      <c r="AD167" s="183"/>
      <c r="AE167" s="184"/>
      <c r="AF167" s="185"/>
      <c r="AG167" s="4"/>
      <c r="AH167" s="181"/>
      <c r="AI167" s="4"/>
      <c r="AJ167" s="4"/>
      <c r="AK167" s="4"/>
      <c r="AL167" s="4"/>
      <c r="AM167" s="4"/>
    </row>
    <row r="168" ht="7.5" customHeight="1" outlineLevel="1">
      <c r="A168" s="161"/>
      <c r="B168" s="4"/>
      <c r="C168" s="4"/>
      <c r="D168" s="4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4"/>
      <c r="T168" s="4"/>
      <c r="U168" s="4"/>
      <c r="V168" s="4"/>
      <c r="W168" s="4"/>
      <c r="X168" s="181"/>
      <c r="Y168" s="4"/>
      <c r="Z168" s="181"/>
      <c r="AA168" s="4"/>
      <c r="AB168" s="182"/>
      <c r="AC168" s="4"/>
      <c r="AD168" s="183"/>
      <c r="AE168" s="184"/>
      <c r="AF168" s="185"/>
      <c r="AG168" s="4"/>
      <c r="AH168" s="181"/>
      <c r="AI168" s="4"/>
      <c r="AJ168" s="4"/>
      <c r="AK168" s="4"/>
      <c r="AL168" s="4"/>
      <c r="AM168" s="4"/>
    </row>
    <row r="169" ht="11.25" customHeight="1" outlineLevel="1">
      <c r="A169" s="161" t="str">
        <f>VLOOKUP(B169,'Mapping table'!A:C,3,0)</f>
        <v>Training</v>
      </c>
      <c r="B169" s="203" t="s">
        <v>311</v>
      </c>
      <c r="C169" s="64" t="str">
        <f>VLOOKUP(B169,'Mapping table'!A:B,2,0)</f>
        <v>Campus Spheres M</v>
      </c>
      <c r="D169" s="4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6"/>
      <c r="Q169" s="177"/>
      <c r="R169" s="178"/>
      <c r="S169" s="180" t="str">
        <f>IF(VLOOKUP($B169,'Mapping table'!$A:$L,10,0)=0,"",VLOOKUP($B169,'Mapping table'!$A:$L,10,0))</f>
        <v>DF</v>
      </c>
      <c r="T169" s="179" t="str">
        <f>IF(VLOOKUP($B169,'Mapping table'!$A:$L,8,0)=0,"",VLOOKUP($B169,'Mapping table'!$A:$L,8,0))</f>
        <v>M</v>
      </c>
      <c r="U169" s="180" t="str">
        <f>IF(VLOOKUP($B169,'Mapping table'!$A:$L,9,0)=0,"",VLOOKUP($B169,'Mapping table'!$A:$L,9,0))</f>
        <v>Wood</v>
      </c>
      <c r="V169" s="180" t="str">
        <f>IF(VLOOKUP($B169,'Mapping table'!$A:$L,12,0)=0,"",VLOOKUP($B169,'Mapping table'!$A:$L,12,0))</f>
        <v>Slopers</v>
      </c>
      <c r="W169" s="4"/>
      <c r="X169" s="181">
        <f t="shared" ref="X169:X192" si="27">SUM(E169:R169)</f>
        <v>0</v>
      </c>
      <c r="Y169" s="4"/>
      <c r="Z169" s="181">
        <f>X169*VLOOKUP(B169,'Mapping table'!$A:$L,11,0)</f>
        <v>0</v>
      </c>
      <c r="AA169" s="4"/>
      <c r="AB169" s="182">
        <f>X169*VLOOKUP(B169,'Mapping table'!A:T,4,0)</f>
        <v>0</v>
      </c>
      <c r="AC169" s="4"/>
      <c r="AD169" s="183">
        <f>X169*VLOOKUP(B169,'Mapping table'!$A:$L,7,0)</f>
        <v>0</v>
      </c>
      <c r="AE169" s="184"/>
      <c r="AF169" s="185">
        <f>X169*VLOOKUP(B169,'Mapping table'!$A:$L,6,0)</f>
        <v>0</v>
      </c>
      <c r="AG169" s="4"/>
      <c r="AH169" s="181">
        <f>VLOOKUP(B169,'Mapping table'!$A:$L,11,0)</f>
        <v>2</v>
      </c>
      <c r="AI169" s="4"/>
      <c r="AJ169" s="4"/>
      <c r="AK169" s="4"/>
      <c r="AL169" s="4"/>
      <c r="AM169" s="4"/>
    </row>
    <row r="170" ht="11.25" customHeight="1" outlineLevel="1">
      <c r="A170" s="161" t="str">
        <f>VLOOKUP(B170,'Mapping table'!A:C,3,0)</f>
        <v>Training</v>
      </c>
      <c r="B170" s="204" t="s">
        <v>312</v>
      </c>
      <c r="C170" s="69" t="str">
        <f>VLOOKUP(B170,'Mapping table'!A:B,2,0)</f>
        <v>Campus Spheres L</v>
      </c>
      <c r="D170" s="4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6"/>
      <c r="Q170" s="187"/>
      <c r="R170" s="188"/>
      <c r="S170" s="189" t="str">
        <f>IF(VLOOKUP($B170,'Mapping table'!$A:$L,10,0)=0,"",VLOOKUP($B170,'Mapping table'!$A:$L,10,0))</f>
        <v>DF</v>
      </c>
      <c r="T170" s="190" t="str">
        <f>IF(VLOOKUP($B170,'Mapping table'!$A:$L,8,0)=0,"",VLOOKUP($B170,'Mapping table'!$A:$L,8,0))</f>
        <v>L</v>
      </c>
      <c r="U170" s="189" t="str">
        <f>IF(VLOOKUP($B170,'Mapping table'!$A:$L,9,0)=0,"",VLOOKUP($B170,'Mapping table'!$A:$L,9,0))</f>
        <v>Wood</v>
      </c>
      <c r="V170" s="189" t="str">
        <f>IF(VLOOKUP($B170,'Mapping table'!$A:$L,12,0)=0,"",VLOOKUP($B170,'Mapping table'!$A:$L,12,0))</f>
        <v>Slopers</v>
      </c>
      <c r="W170" s="4"/>
      <c r="X170" s="181">
        <f t="shared" si="27"/>
        <v>0</v>
      </c>
      <c r="Y170" s="4"/>
      <c r="Z170" s="181">
        <f>X170*VLOOKUP(B170,'Mapping table'!$A:$L,11,0)</f>
        <v>0</v>
      </c>
      <c r="AA170" s="4"/>
      <c r="AB170" s="182">
        <f>X170*VLOOKUP(B170,'Mapping table'!A:T,4,0)</f>
        <v>0</v>
      </c>
      <c r="AC170" s="4"/>
      <c r="AD170" s="183">
        <f>X170*VLOOKUP(B170,'Mapping table'!$A:$L,7,0)</f>
        <v>0</v>
      </c>
      <c r="AE170" s="184"/>
      <c r="AF170" s="185">
        <f>X170*VLOOKUP(B170,'Mapping table'!$A:$L,6,0)</f>
        <v>0</v>
      </c>
      <c r="AG170" s="4"/>
      <c r="AH170" s="181">
        <f>VLOOKUP(B170,'Mapping table'!$A:$L,11,0)</f>
        <v>2</v>
      </c>
      <c r="AI170" s="4"/>
      <c r="AJ170" s="4"/>
      <c r="AK170" s="4"/>
      <c r="AL170" s="4"/>
      <c r="AM170" s="4"/>
    </row>
    <row r="171" ht="11.25" customHeight="1" outlineLevel="1">
      <c r="A171" s="161" t="str">
        <f>VLOOKUP(B171,'Mapping table'!A:C,3,0)</f>
        <v>Training</v>
      </c>
      <c r="B171" s="204" t="s">
        <v>313</v>
      </c>
      <c r="C171" s="69" t="str">
        <f>VLOOKUP(B171,'Mapping table'!A:B,2,0)</f>
        <v>Campus Spheres XL</v>
      </c>
      <c r="D171" s="4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6"/>
      <c r="Q171" s="187"/>
      <c r="R171" s="188"/>
      <c r="S171" s="189" t="str">
        <f>IF(VLOOKUP($B171,'Mapping table'!$A:$L,10,0)=0,"",VLOOKUP($B171,'Mapping table'!$A:$L,10,0))</f>
        <v>DF</v>
      </c>
      <c r="T171" s="190" t="str">
        <f>IF(VLOOKUP($B171,'Mapping table'!$A:$L,8,0)=0,"",VLOOKUP($B171,'Mapping table'!$A:$L,8,0))</f>
        <v>XL</v>
      </c>
      <c r="U171" s="189" t="str">
        <f>IF(VLOOKUP($B171,'Mapping table'!$A:$L,9,0)=0,"",VLOOKUP($B171,'Mapping table'!$A:$L,9,0))</f>
        <v>Wood</v>
      </c>
      <c r="V171" s="189" t="str">
        <f>IF(VLOOKUP($B171,'Mapping table'!$A:$L,12,0)=0,"",VLOOKUP($B171,'Mapping table'!$A:$L,12,0))</f>
        <v>Slopers</v>
      </c>
      <c r="W171" s="4"/>
      <c r="X171" s="181">
        <f t="shared" si="27"/>
        <v>0</v>
      </c>
      <c r="Y171" s="4"/>
      <c r="Z171" s="181">
        <f>X171*VLOOKUP(B171,'Mapping table'!$A:$L,11,0)</f>
        <v>0</v>
      </c>
      <c r="AA171" s="4"/>
      <c r="AB171" s="182">
        <f>X171*VLOOKUP(B171,'Mapping table'!A:T,4,0)</f>
        <v>0</v>
      </c>
      <c r="AC171" s="4"/>
      <c r="AD171" s="183">
        <f>X171*VLOOKUP(B171,'Mapping table'!$A:$L,7,0)</f>
        <v>0</v>
      </c>
      <c r="AE171" s="184"/>
      <c r="AF171" s="185">
        <f>X171*VLOOKUP(B171,'Mapping table'!$A:$L,6,0)</f>
        <v>0</v>
      </c>
      <c r="AG171" s="4"/>
      <c r="AH171" s="181">
        <f>VLOOKUP(B171,'Mapping table'!$A:$L,11,0)</f>
        <v>2</v>
      </c>
      <c r="AI171" s="4"/>
      <c r="AJ171" s="4"/>
      <c r="AK171" s="4"/>
      <c r="AL171" s="4"/>
      <c r="AM171" s="4"/>
    </row>
    <row r="172" ht="11.25" customHeight="1" outlineLevel="1">
      <c r="A172" s="161" t="str">
        <f>VLOOKUP(B172,'Mapping table'!A:C,3,0)</f>
        <v>Training</v>
      </c>
      <c r="B172" s="204" t="s">
        <v>314</v>
      </c>
      <c r="C172" s="69" t="str">
        <f>VLOOKUP(B172,'Mapping table'!A:B,2,0)</f>
        <v>Campus Crimps</v>
      </c>
      <c r="D172" s="4"/>
      <c r="E172" s="175"/>
      <c r="F172" s="175"/>
      <c r="G172" s="175"/>
      <c r="H172" s="175"/>
      <c r="I172" s="175"/>
      <c r="J172" s="175"/>
      <c r="K172" s="175"/>
      <c r="L172" s="175"/>
      <c r="M172" s="176"/>
      <c r="N172" s="175"/>
      <c r="O172" s="175"/>
      <c r="P172" s="175"/>
      <c r="Q172" s="187"/>
      <c r="R172" s="188"/>
      <c r="S172" s="189" t="str">
        <f>IF(VLOOKUP($B172,'Mapping table'!$A:$L,10,0)=0,"",VLOOKUP($B172,'Mapping table'!$A:$L,10,0))</f>
        <v>VBA</v>
      </c>
      <c r="T172" s="190" t="str">
        <f>IF(VLOOKUP($B172,'Mapping table'!$A:$L,8,0)=0,"",VLOOKUP($B172,'Mapping table'!$A:$L,8,0))</f>
        <v>38*2*5 cm</v>
      </c>
      <c r="U172" s="189" t="str">
        <f>IF(VLOOKUP($B172,'Mapping table'!$A:$L,9,0)=0,"",VLOOKUP($B172,'Mapping table'!$A:$L,9,0))</f>
        <v>PE</v>
      </c>
      <c r="V172" s="189" t="str">
        <f>IF(VLOOKUP($B172,'Mapping table'!$A:$L,12,0)=0,"",VLOOKUP($B172,'Mapping table'!$A:$L,12,0))</f>
        <v>Edges</v>
      </c>
      <c r="W172" s="4"/>
      <c r="X172" s="181">
        <f t="shared" si="27"/>
        <v>0</v>
      </c>
      <c r="Y172" s="4"/>
      <c r="Z172" s="181">
        <f>X172*VLOOKUP(B172,'Mapping table'!$A:$L,11,0)</f>
        <v>0</v>
      </c>
      <c r="AA172" s="4"/>
      <c r="AB172" s="182">
        <f>X172*VLOOKUP(B172,'Mapping table'!A:T,4,0)</f>
        <v>0</v>
      </c>
      <c r="AC172" s="4"/>
      <c r="AD172" s="183">
        <f>X172*VLOOKUP(B172,'Mapping table'!$A:$L,7,0)</f>
        <v>0</v>
      </c>
      <c r="AE172" s="184"/>
      <c r="AF172" s="185">
        <f>X172*VLOOKUP(B172,'Mapping table'!$A:$L,6,0)</f>
        <v>0</v>
      </c>
      <c r="AG172" s="4"/>
      <c r="AH172" s="181">
        <f>VLOOKUP(B172,'Mapping table'!$A:$L,11,0)</f>
        <v>4</v>
      </c>
      <c r="AI172" s="4"/>
      <c r="AJ172" s="4"/>
      <c r="AK172" s="4"/>
      <c r="AL172" s="4"/>
      <c r="AM172" s="4"/>
    </row>
    <row r="173" ht="11.25" customHeight="1" outlineLevel="1">
      <c r="A173" s="161" t="str">
        <f>VLOOKUP(B173,'Mapping table'!A:C,3,0)</f>
        <v>Training</v>
      </c>
      <c r="B173" s="204" t="s">
        <v>315</v>
      </c>
      <c r="C173" s="69" t="str">
        <f>VLOOKUP(B173,'Mapping table'!A:B,2,0)</f>
        <v>Campus Edges</v>
      </c>
      <c r="D173" s="4"/>
      <c r="E173" s="175"/>
      <c r="F173" s="175"/>
      <c r="G173" s="175"/>
      <c r="H173" s="175"/>
      <c r="I173" s="175"/>
      <c r="J173" s="175"/>
      <c r="K173" s="175"/>
      <c r="L173" s="175"/>
      <c r="M173" s="176"/>
      <c r="N173" s="175"/>
      <c r="O173" s="175"/>
      <c r="P173" s="175"/>
      <c r="Q173" s="187"/>
      <c r="R173" s="188"/>
      <c r="S173" s="189" t="str">
        <f>IF(VLOOKUP($B173,'Mapping table'!$A:$L,10,0)=0,"",VLOOKUP($B173,'Mapping table'!$A:$L,10,0))</f>
        <v>VBA</v>
      </c>
      <c r="T173" s="190" t="str">
        <f>IF(VLOOKUP($B173,'Mapping table'!$A:$L,8,0)=0,"",VLOOKUP($B173,'Mapping table'!$A:$L,8,0))</f>
        <v>38*3*5 cm</v>
      </c>
      <c r="U173" s="189" t="str">
        <f>IF(VLOOKUP($B173,'Mapping table'!$A:$L,9,0)=0,"",VLOOKUP($B173,'Mapping table'!$A:$L,9,0))</f>
        <v>PE</v>
      </c>
      <c r="V173" s="189" t="str">
        <f>IF(VLOOKUP($B173,'Mapping table'!$A:$L,12,0)=0,"",VLOOKUP($B173,'Mapping table'!$A:$L,12,0))</f>
        <v>Edges</v>
      </c>
      <c r="W173" s="4"/>
      <c r="X173" s="181">
        <f t="shared" si="27"/>
        <v>0</v>
      </c>
      <c r="Y173" s="4"/>
      <c r="Z173" s="181">
        <f>X173*VLOOKUP(B173,'Mapping table'!$A:$L,11,0)</f>
        <v>0</v>
      </c>
      <c r="AA173" s="4"/>
      <c r="AB173" s="182">
        <f>X173*VLOOKUP(B173,'Mapping table'!A:T,4,0)</f>
        <v>0</v>
      </c>
      <c r="AC173" s="4"/>
      <c r="AD173" s="183">
        <f>X173*VLOOKUP(B173,'Mapping table'!$A:$L,7,0)</f>
        <v>0</v>
      </c>
      <c r="AE173" s="184"/>
      <c r="AF173" s="185">
        <f>X173*VLOOKUP(B173,'Mapping table'!$A:$L,6,0)</f>
        <v>0</v>
      </c>
      <c r="AG173" s="4"/>
      <c r="AH173" s="181">
        <f>VLOOKUP(B173,'Mapping table'!$A:$L,11,0)</f>
        <v>4</v>
      </c>
      <c r="AI173" s="4"/>
      <c r="AJ173" s="4"/>
      <c r="AK173" s="4"/>
      <c r="AL173" s="4"/>
      <c r="AM173" s="4"/>
    </row>
    <row r="174" ht="11.25" customHeight="1" outlineLevel="1">
      <c r="A174" s="161" t="str">
        <f>VLOOKUP(B174,'Mapping table'!A:C,3,0)</f>
        <v>Training</v>
      </c>
      <c r="B174" s="204" t="s">
        <v>316</v>
      </c>
      <c r="C174" s="69" t="str">
        <f>VLOOKUP(B174,'Mapping table'!A:B,2,0)</f>
        <v>Campus Jugs</v>
      </c>
      <c r="D174" s="4"/>
      <c r="E174" s="175"/>
      <c r="F174" s="175"/>
      <c r="G174" s="175"/>
      <c r="H174" s="175"/>
      <c r="I174" s="175"/>
      <c r="J174" s="175"/>
      <c r="K174" s="175"/>
      <c r="L174" s="175"/>
      <c r="M174" s="176"/>
      <c r="N174" s="175"/>
      <c r="O174" s="176"/>
      <c r="P174" s="175"/>
      <c r="Q174" s="187"/>
      <c r="R174" s="188"/>
      <c r="S174" s="189" t="str">
        <f>IF(VLOOKUP($B174,'Mapping table'!$A:$L,10,0)=0,"",VLOOKUP($B174,'Mapping table'!$A:$L,10,0))</f>
        <v>VBA</v>
      </c>
      <c r="T174" s="190" t="str">
        <f>IF(VLOOKUP($B174,'Mapping table'!$A:$L,8,0)=0,"",VLOOKUP($B174,'Mapping table'!$A:$L,8,0))</f>
        <v>38*4*5 cm</v>
      </c>
      <c r="U174" s="189" t="str">
        <f>IF(VLOOKUP($B174,'Mapping table'!$A:$L,9,0)=0,"",VLOOKUP($B174,'Mapping table'!$A:$L,9,0))</f>
        <v>PE</v>
      </c>
      <c r="V174" s="189" t="str">
        <f>IF(VLOOKUP($B174,'Mapping table'!$A:$L,12,0)=0,"",VLOOKUP($B174,'Mapping table'!$A:$L,12,0))</f>
        <v>Jugs</v>
      </c>
      <c r="W174" s="4"/>
      <c r="X174" s="181">
        <f t="shared" si="27"/>
        <v>0</v>
      </c>
      <c r="Y174" s="4"/>
      <c r="Z174" s="181">
        <f>X174*VLOOKUP(B174,'Mapping table'!$A:$L,11,0)</f>
        <v>0</v>
      </c>
      <c r="AA174" s="4"/>
      <c r="AB174" s="182">
        <f>X174*VLOOKUP(B174,'Mapping table'!A:T,4,0)</f>
        <v>0</v>
      </c>
      <c r="AC174" s="4"/>
      <c r="AD174" s="183">
        <f>X174*VLOOKUP(B174,'Mapping table'!$A:$L,7,0)</f>
        <v>0</v>
      </c>
      <c r="AE174" s="184"/>
      <c r="AF174" s="185">
        <f>X174*VLOOKUP(B174,'Mapping table'!$A:$L,6,0)</f>
        <v>0</v>
      </c>
      <c r="AG174" s="4"/>
      <c r="AH174" s="181">
        <f>VLOOKUP(B174,'Mapping table'!$A:$L,11,0)</f>
        <v>4</v>
      </c>
      <c r="AI174" s="4"/>
      <c r="AJ174" s="4"/>
      <c r="AK174" s="4"/>
      <c r="AL174" s="4"/>
      <c r="AM174" s="4"/>
    </row>
    <row r="175" ht="11.25" customHeight="1" outlineLevel="1">
      <c r="A175" s="161" t="str">
        <f>VLOOKUP(B175,'Mapping table'!A:C,3,0)</f>
        <v>Training</v>
      </c>
      <c r="B175" s="204" t="s">
        <v>317</v>
      </c>
      <c r="C175" s="69" t="str">
        <f>VLOOKUP(B175,'Mapping table'!A:B,2,0)</f>
        <v>Hangtime 2</v>
      </c>
      <c r="D175" s="4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6"/>
      <c r="P175" s="175"/>
      <c r="Q175" s="187"/>
      <c r="R175" s="188"/>
      <c r="S175" s="189" t="str">
        <f>IF(VLOOKUP($B175,'Mapping table'!$A:$L,10,0)=0,"",VLOOKUP($B175,'Mapping table'!$A:$L,10,0))</f>
        <v>VBA</v>
      </c>
      <c r="T175" s="190" t="str">
        <f>IF(VLOOKUP($B175,'Mapping table'!$A:$L,8,0)=0,"",VLOOKUP($B175,'Mapping table'!$A:$L,8,0))</f>
        <v>55*16*6 cm</v>
      </c>
      <c r="U175" s="189" t="str">
        <f>IF(VLOOKUP($B175,'Mapping table'!$A:$L,9,0)=0,"",VLOOKUP($B175,'Mapping table'!$A:$L,9,0))</f>
        <v>PE</v>
      </c>
      <c r="V175" s="189" t="str">
        <f>IF(VLOOKUP($B175,'Mapping table'!$A:$L,12,0)=0,"",VLOOKUP($B175,'Mapping table'!$A:$L,12,0))</f>
        <v>Board</v>
      </c>
      <c r="W175" s="4"/>
      <c r="X175" s="181">
        <f t="shared" si="27"/>
        <v>0</v>
      </c>
      <c r="Y175" s="4"/>
      <c r="Z175" s="181">
        <f>X175*VLOOKUP(B175,'Mapping table'!$A:$L,11,0)</f>
        <v>0</v>
      </c>
      <c r="AA175" s="4"/>
      <c r="AB175" s="182">
        <f>X175*VLOOKUP(B175,'Mapping table'!A:T,4,0)</f>
        <v>0</v>
      </c>
      <c r="AC175" s="4"/>
      <c r="AD175" s="183">
        <f>X175*VLOOKUP(B175,'Mapping table'!$A:$L,7,0)</f>
        <v>0</v>
      </c>
      <c r="AE175" s="184"/>
      <c r="AF175" s="185">
        <f>X175*VLOOKUP(B175,'Mapping table'!$A:$L,6,0)</f>
        <v>0</v>
      </c>
      <c r="AG175" s="4"/>
      <c r="AH175" s="181">
        <f>VLOOKUP(B175,'Mapping table'!$A:$L,11,0)</f>
        <v>1</v>
      </c>
      <c r="AI175" s="4"/>
      <c r="AJ175" s="4"/>
      <c r="AK175" s="4"/>
      <c r="AL175" s="4"/>
      <c r="AM175" s="4"/>
    </row>
    <row r="176" ht="11.25" customHeight="1" outlineLevel="1">
      <c r="A176" s="161" t="str">
        <f>VLOOKUP(B176,'Mapping table'!A:C,3,0)</f>
        <v>Training</v>
      </c>
      <c r="B176" s="204" t="s">
        <v>318</v>
      </c>
      <c r="C176" s="69" t="str">
        <f>VLOOKUP(B176,'Mapping table'!A:B,2,0)</f>
        <v>Kineboard</v>
      </c>
      <c r="D176" s="4"/>
      <c r="E176" s="175"/>
      <c r="F176" s="175"/>
      <c r="G176" s="175"/>
      <c r="H176" s="176"/>
      <c r="I176" s="175"/>
      <c r="J176" s="175"/>
      <c r="K176" s="175"/>
      <c r="L176" s="175"/>
      <c r="M176" s="176"/>
      <c r="N176" s="175"/>
      <c r="O176" s="175"/>
      <c r="P176" s="175"/>
      <c r="Q176" s="187"/>
      <c r="R176" s="188"/>
      <c r="S176" s="189" t="str">
        <f>IF(VLOOKUP($B176,'Mapping table'!$A:$L,10,0)=0,"",VLOOKUP($B176,'Mapping table'!$A:$L,10,0))</f>
        <v>VBA</v>
      </c>
      <c r="T176" s="190" t="str">
        <f>IF(VLOOKUP($B176,'Mapping table'!$A:$L,8,0)=0,"",VLOOKUP($B176,'Mapping table'!$A:$L,8,0))</f>
        <v>60*20*12 cm</v>
      </c>
      <c r="U176" s="189" t="str">
        <f>IF(VLOOKUP($B176,'Mapping table'!$A:$L,9,0)=0,"",VLOOKUP($B176,'Mapping table'!$A:$L,9,0))</f>
        <v>PU</v>
      </c>
      <c r="V176" s="189" t="str">
        <f>IF(VLOOKUP($B176,'Mapping table'!$A:$L,12,0)=0,"",VLOOKUP($B176,'Mapping table'!$A:$L,12,0))</f>
        <v>Board</v>
      </c>
      <c r="W176" s="4"/>
      <c r="X176" s="181">
        <f t="shared" si="27"/>
        <v>0</v>
      </c>
      <c r="Y176" s="4"/>
      <c r="Z176" s="181">
        <f>X176*VLOOKUP(B176,'Mapping table'!$A:$L,11,0)</f>
        <v>0</v>
      </c>
      <c r="AA176" s="4"/>
      <c r="AB176" s="182">
        <f>X176*VLOOKUP(B176,'Mapping table'!A:T,4,0)</f>
        <v>0</v>
      </c>
      <c r="AC176" s="4"/>
      <c r="AD176" s="183">
        <f>X176*VLOOKUP(B176,'Mapping table'!$A:$L,7,0)</f>
        <v>0</v>
      </c>
      <c r="AE176" s="184"/>
      <c r="AF176" s="185"/>
      <c r="AG176" s="4"/>
      <c r="AH176" s="181">
        <f>VLOOKUP(B176,'Mapping table'!$A:$L,11,0)</f>
        <v>1</v>
      </c>
      <c r="AI176" s="4"/>
      <c r="AJ176" s="4"/>
      <c r="AK176" s="4"/>
      <c r="AL176" s="4"/>
      <c r="AM176" s="4"/>
    </row>
    <row r="177" ht="11.25" customHeight="1" outlineLevel="1">
      <c r="A177" s="161" t="str">
        <f>VLOOKUP(B177,'Mapping table'!A:C,3,0)</f>
        <v>Training</v>
      </c>
      <c r="B177" s="204" t="s">
        <v>319</v>
      </c>
      <c r="C177" s="69" t="str">
        <f>VLOOKUP(B177,'Mapping table'!A:B,2,0)</f>
        <v>System Disk 100mm</v>
      </c>
      <c r="D177" s="4"/>
      <c r="E177" s="175"/>
      <c r="F177" s="175"/>
      <c r="G177" s="175"/>
      <c r="H177" s="176"/>
      <c r="I177" s="175"/>
      <c r="J177" s="175"/>
      <c r="K177" s="175"/>
      <c r="L177" s="175"/>
      <c r="M177" s="176"/>
      <c r="N177" s="175"/>
      <c r="O177" s="175"/>
      <c r="P177" s="175"/>
      <c r="Q177" s="187"/>
      <c r="R177" s="188"/>
      <c r="S177" s="189" t="str">
        <f>IF(VLOOKUP($B177,'Mapping table'!$A:$L,10,0)=0,"",VLOOKUP($B177,'Mapping table'!$A:$L,10,0))</f>
        <v>DF</v>
      </c>
      <c r="T177" s="190" t="str">
        <f>IF(VLOOKUP($B177,'Mapping table'!$A:$L,8,0)=0,"",VLOOKUP($B177,'Mapping table'!$A:$L,8,0))</f>
        <v/>
      </c>
      <c r="U177" s="189" t="str">
        <f>IF(VLOOKUP($B177,'Mapping table'!$A:$L,9,0)=0,"",VLOOKUP($B177,'Mapping table'!$A:$L,9,0))</f>
        <v/>
      </c>
      <c r="V177" s="189" t="str">
        <f>IF(VLOOKUP($B177,'Mapping table'!$A:$L,12,0)=0,"",VLOOKUP($B177,'Mapping table'!$A:$L,12,0))</f>
        <v>Edges</v>
      </c>
      <c r="W177" s="4"/>
      <c r="X177" s="181">
        <f t="shared" si="27"/>
        <v>0</v>
      </c>
      <c r="Y177" s="4"/>
      <c r="Z177" s="181">
        <f>X177*VLOOKUP(B177,'Mapping table'!$A:$L,11,0)</f>
        <v>0</v>
      </c>
      <c r="AA177" s="4"/>
      <c r="AB177" s="182">
        <f>X177*VLOOKUP(B177,'Mapping table'!A:T,4,0)</f>
        <v>0</v>
      </c>
      <c r="AC177" s="4"/>
      <c r="AD177" s="183">
        <f>X177*VLOOKUP(B177,'Mapping table'!$A:$L,7,0)</f>
        <v>0</v>
      </c>
      <c r="AE177" s="184"/>
      <c r="AF177" s="185">
        <f>X177*VLOOKUP(B177,'Mapping table'!$A:$L,6,0)</f>
        <v>0</v>
      </c>
      <c r="AG177" s="4"/>
      <c r="AH177" s="181">
        <f>VLOOKUP(B177,'Mapping table'!$A:$L,11,0)</f>
        <v>2</v>
      </c>
      <c r="AI177" s="4"/>
      <c r="AJ177" s="4"/>
      <c r="AK177" s="4"/>
      <c r="AL177" s="4"/>
      <c r="AM177" s="4"/>
    </row>
    <row r="178" ht="11.25" customHeight="1" outlineLevel="1">
      <c r="A178" s="161" t="str">
        <f>VLOOKUP(B178,'Mapping table'!A:C,3,0)</f>
        <v>Training</v>
      </c>
      <c r="B178" s="204" t="s">
        <v>320</v>
      </c>
      <c r="C178" s="69" t="str">
        <f>VLOOKUP(B178,'Mapping table'!A:B,2,0)</f>
        <v>System Disk 180mm</v>
      </c>
      <c r="D178" s="4"/>
      <c r="E178" s="175"/>
      <c r="F178" s="175"/>
      <c r="G178" s="175"/>
      <c r="H178" s="176"/>
      <c r="I178" s="175"/>
      <c r="J178" s="175"/>
      <c r="K178" s="175"/>
      <c r="L178" s="175"/>
      <c r="M178" s="176"/>
      <c r="N178" s="175"/>
      <c r="O178" s="175"/>
      <c r="P178" s="175"/>
      <c r="Q178" s="187"/>
      <c r="R178" s="188"/>
      <c r="S178" s="189" t="str">
        <f>IF(VLOOKUP($B178,'Mapping table'!$A:$L,10,0)=0,"",VLOOKUP($B178,'Mapping table'!$A:$L,10,0))</f>
        <v>DF</v>
      </c>
      <c r="T178" s="190" t="str">
        <f>IF(VLOOKUP($B178,'Mapping table'!$A:$L,8,0)=0,"",VLOOKUP($B178,'Mapping table'!$A:$L,8,0))</f>
        <v/>
      </c>
      <c r="U178" s="189" t="str">
        <f>IF(VLOOKUP($B178,'Mapping table'!$A:$L,9,0)=0,"",VLOOKUP($B178,'Mapping table'!$A:$L,9,0))</f>
        <v/>
      </c>
      <c r="V178" s="189" t="str">
        <f>IF(VLOOKUP($B178,'Mapping table'!$A:$L,12,0)=0,"",VLOOKUP($B178,'Mapping table'!$A:$L,12,0))</f>
        <v>Edges</v>
      </c>
      <c r="W178" s="4"/>
      <c r="X178" s="181">
        <f t="shared" si="27"/>
        <v>0</v>
      </c>
      <c r="Y178" s="4"/>
      <c r="Z178" s="181">
        <f>X178*VLOOKUP(B178,'Mapping table'!$A:$L,11,0)</f>
        <v>0</v>
      </c>
      <c r="AA178" s="4"/>
      <c r="AB178" s="182">
        <f>X178*VLOOKUP(B178,'Mapping table'!A:T,4,0)</f>
        <v>0</v>
      </c>
      <c r="AC178" s="4"/>
      <c r="AD178" s="183">
        <f>X178*VLOOKUP(B178,'Mapping table'!$A:$L,7,0)</f>
        <v>0</v>
      </c>
      <c r="AE178" s="184"/>
      <c r="AF178" s="185">
        <f>X178*VLOOKUP(B178,'Mapping table'!$A:$L,6,0)</f>
        <v>0</v>
      </c>
      <c r="AG178" s="4"/>
      <c r="AH178" s="181">
        <f>VLOOKUP(B178,'Mapping table'!$A:$L,11,0)</f>
        <v>2</v>
      </c>
      <c r="AI178" s="4"/>
      <c r="AJ178" s="4"/>
      <c r="AK178" s="4"/>
      <c r="AL178" s="4"/>
      <c r="AM178" s="4"/>
    </row>
    <row r="179" ht="11.25" customHeight="1" outlineLevel="1">
      <c r="A179" s="161" t="str">
        <f>VLOOKUP(B179,'Mapping table'!A:C,3,0)</f>
        <v>Training</v>
      </c>
      <c r="B179" s="204" t="s">
        <v>321</v>
      </c>
      <c r="C179" s="69" t="str">
        <f>VLOOKUP(B179,'Mapping table'!A:B,2,0)</f>
        <v>System Disk set 18 holds</v>
      </c>
      <c r="D179" s="4"/>
      <c r="E179" s="175"/>
      <c r="F179" s="175"/>
      <c r="G179" s="175"/>
      <c r="H179" s="176"/>
      <c r="I179" s="175"/>
      <c r="J179" s="175"/>
      <c r="K179" s="175"/>
      <c r="L179" s="175"/>
      <c r="M179" s="176"/>
      <c r="N179" s="175"/>
      <c r="O179" s="175"/>
      <c r="P179" s="175"/>
      <c r="Q179" s="187"/>
      <c r="R179" s="188"/>
      <c r="S179" s="189" t="str">
        <f>IF(VLOOKUP($B179,'Mapping table'!$A:$L,10,0)=0,"",VLOOKUP($B179,'Mapping table'!$A:$L,10,0))</f>
        <v>DF</v>
      </c>
      <c r="T179" s="190" t="str">
        <f>IF(VLOOKUP($B179,'Mapping table'!$A:$L,8,0)=0,"",VLOOKUP($B179,'Mapping table'!$A:$L,8,0))</f>
        <v/>
      </c>
      <c r="U179" s="189" t="str">
        <f>IF(VLOOKUP($B179,'Mapping table'!$A:$L,9,0)=0,"",VLOOKUP($B179,'Mapping table'!$A:$L,9,0))</f>
        <v/>
      </c>
      <c r="V179" s="189" t="str">
        <f>IF(VLOOKUP($B179,'Mapping table'!$A:$L,12,0)=0,"",VLOOKUP($B179,'Mapping table'!$A:$L,12,0))</f>
        <v>Board</v>
      </c>
      <c r="W179" s="4"/>
      <c r="X179" s="181">
        <f t="shared" si="27"/>
        <v>0</v>
      </c>
      <c r="Y179" s="4"/>
      <c r="Z179" s="181">
        <f>X179*VLOOKUP(B179,'Mapping table'!$A:$L,11,0)</f>
        <v>0</v>
      </c>
      <c r="AA179" s="4"/>
      <c r="AB179" s="182">
        <f>X179*VLOOKUP(B179,'Mapping table'!A:T,4,0)</f>
        <v>0</v>
      </c>
      <c r="AC179" s="4"/>
      <c r="AD179" s="183">
        <f>X179*VLOOKUP(B179,'Mapping table'!$A:$L,7,0)</f>
        <v>0</v>
      </c>
      <c r="AE179" s="184"/>
      <c r="AF179" s="185">
        <f>X179*VLOOKUP(B179,'Mapping table'!$A:$L,6,0)</f>
        <v>0</v>
      </c>
      <c r="AG179" s="4"/>
      <c r="AH179" s="181">
        <f>VLOOKUP(B179,'Mapping table'!$A:$L,11,0)</f>
        <v>18</v>
      </c>
      <c r="AI179" s="4"/>
      <c r="AJ179" s="4"/>
      <c r="AK179" s="4"/>
      <c r="AL179" s="4"/>
      <c r="AM179" s="4"/>
    </row>
    <row r="180" ht="11.25" customHeight="1" outlineLevel="1">
      <c r="A180" s="161" t="str">
        <f>VLOOKUP(B180,'Mapping table'!A:C,3,0)</f>
        <v>Training</v>
      </c>
      <c r="B180" s="204" t="s">
        <v>322</v>
      </c>
      <c r="C180" s="69" t="str">
        <f>VLOOKUP(B180,'Mapping table'!A:B,2,0)</f>
        <v>System Disk set 27 holds</v>
      </c>
      <c r="D180" s="4"/>
      <c r="E180" s="175"/>
      <c r="F180" s="175"/>
      <c r="G180" s="175"/>
      <c r="H180" s="176"/>
      <c r="I180" s="175"/>
      <c r="J180" s="175"/>
      <c r="K180" s="175"/>
      <c r="L180" s="175"/>
      <c r="M180" s="176"/>
      <c r="N180" s="175"/>
      <c r="O180" s="175"/>
      <c r="P180" s="175"/>
      <c r="Q180" s="187"/>
      <c r="R180" s="188"/>
      <c r="S180" s="189" t="str">
        <f>IF(VLOOKUP($B180,'Mapping table'!$A:$L,10,0)=0,"",VLOOKUP($B180,'Mapping table'!$A:$L,10,0))</f>
        <v>DF</v>
      </c>
      <c r="T180" s="190" t="str">
        <f>IF(VLOOKUP($B180,'Mapping table'!$A:$L,8,0)=0,"",VLOOKUP($B180,'Mapping table'!$A:$L,8,0))</f>
        <v/>
      </c>
      <c r="U180" s="189" t="str">
        <f>IF(VLOOKUP($B180,'Mapping table'!$A:$L,9,0)=0,"",VLOOKUP($B180,'Mapping table'!$A:$L,9,0))</f>
        <v/>
      </c>
      <c r="V180" s="189" t="str">
        <f>IF(VLOOKUP($B180,'Mapping table'!$A:$L,12,0)=0,"",VLOOKUP($B180,'Mapping table'!$A:$L,12,0))</f>
        <v>Board</v>
      </c>
      <c r="W180" s="4"/>
      <c r="X180" s="181">
        <f t="shared" si="27"/>
        <v>0</v>
      </c>
      <c r="Y180" s="4"/>
      <c r="Z180" s="181">
        <f>X180*VLOOKUP(B180,'Mapping table'!$A:$L,11,0)</f>
        <v>0</v>
      </c>
      <c r="AA180" s="4"/>
      <c r="AB180" s="182">
        <f>X180*VLOOKUP(B180,'Mapping table'!A:T,4,0)</f>
        <v>0</v>
      </c>
      <c r="AC180" s="4"/>
      <c r="AD180" s="183">
        <f>X180*VLOOKUP(B180,'Mapping table'!$A:$L,7,0)</f>
        <v>0</v>
      </c>
      <c r="AE180" s="184"/>
      <c r="AF180" s="185">
        <f>X180*VLOOKUP(B180,'Mapping table'!$A:$L,6,0)</f>
        <v>0</v>
      </c>
      <c r="AG180" s="4"/>
      <c r="AH180" s="181">
        <f>VLOOKUP(B180,'Mapping table'!$A:$L,11,0)</f>
        <v>27</v>
      </c>
      <c r="AI180" s="4"/>
      <c r="AJ180" s="4"/>
      <c r="AK180" s="4"/>
      <c r="AL180" s="4"/>
      <c r="AM180" s="4"/>
    </row>
    <row r="181" ht="11.25" customHeight="1" outlineLevel="1">
      <c r="A181" s="161" t="str">
        <f>VLOOKUP(B181,'Mapping table'!A:C,3,0)</f>
        <v>Training</v>
      </c>
      <c r="B181" s="204" t="s">
        <v>323</v>
      </c>
      <c r="C181" s="69" t="str">
        <f>VLOOKUP(B181,'Mapping table'!A:B,2,0)</f>
        <v>System Disk set 36 holds</v>
      </c>
      <c r="D181" s="4"/>
      <c r="E181" s="175"/>
      <c r="F181" s="175"/>
      <c r="G181" s="175"/>
      <c r="H181" s="176"/>
      <c r="I181" s="175"/>
      <c r="J181" s="175"/>
      <c r="K181" s="175"/>
      <c r="L181" s="175"/>
      <c r="M181" s="176"/>
      <c r="N181" s="175"/>
      <c r="O181" s="175"/>
      <c r="P181" s="175"/>
      <c r="Q181" s="187"/>
      <c r="R181" s="188"/>
      <c r="S181" s="189" t="str">
        <f>IF(VLOOKUP($B181,'Mapping table'!$A:$L,10,0)=0,"",VLOOKUP($B181,'Mapping table'!$A:$L,10,0))</f>
        <v>DF</v>
      </c>
      <c r="T181" s="190" t="str">
        <f>IF(VLOOKUP($B181,'Mapping table'!$A:$L,8,0)=0,"",VLOOKUP($B181,'Mapping table'!$A:$L,8,0))</f>
        <v/>
      </c>
      <c r="U181" s="189" t="str">
        <f>IF(VLOOKUP($B181,'Mapping table'!$A:$L,9,0)=0,"",VLOOKUP($B181,'Mapping table'!$A:$L,9,0))</f>
        <v/>
      </c>
      <c r="V181" s="189" t="str">
        <f>IF(VLOOKUP($B181,'Mapping table'!$A:$L,12,0)=0,"",VLOOKUP($B181,'Mapping table'!$A:$L,12,0))</f>
        <v>Board</v>
      </c>
      <c r="W181" s="4"/>
      <c r="X181" s="181">
        <f t="shared" si="27"/>
        <v>0</v>
      </c>
      <c r="Y181" s="4"/>
      <c r="Z181" s="181">
        <f>X181*VLOOKUP(B181,'Mapping table'!$A:$L,11,0)</f>
        <v>0</v>
      </c>
      <c r="AA181" s="4"/>
      <c r="AB181" s="182">
        <f>X181*VLOOKUP(B181,'Mapping table'!A:T,4,0)</f>
        <v>0</v>
      </c>
      <c r="AC181" s="4"/>
      <c r="AD181" s="183">
        <f>X181*VLOOKUP(B181,'Mapping table'!$A:$L,7,0)</f>
        <v>0</v>
      </c>
      <c r="AE181" s="184"/>
      <c r="AF181" s="185">
        <f>X181*VLOOKUP(B181,'Mapping table'!$A:$L,6,0)</f>
        <v>0</v>
      </c>
      <c r="AG181" s="4"/>
      <c r="AH181" s="181">
        <f>VLOOKUP(B181,'Mapping table'!$A:$L,11,0)</f>
        <v>36</v>
      </c>
      <c r="AI181" s="4"/>
      <c r="AJ181" s="4"/>
      <c r="AK181" s="4"/>
      <c r="AL181" s="4"/>
      <c r="AM181" s="4"/>
    </row>
    <row r="182" ht="11.25" customHeight="1" outlineLevel="1">
      <c r="A182" s="161" t="str">
        <f>VLOOKUP(B182,'Mapping table'!A:C,3,0)</f>
        <v>Training</v>
      </c>
      <c r="B182" s="204" t="s">
        <v>324</v>
      </c>
      <c r="C182" s="69" t="str">
        <f>VLOOKUP(B182,'Mapping table'!A:B,2,0)</f>
        <v>System Disk set 45 holds</v>
      </c>
      <c r="D182" s="4"/>
      <c r="E182" s="175"/>
      <c r="F182" s="175"/>
      <c r="G182" s="175"/>
      <c r="H182" s="176"/>
      <c r="I182" s="175"/>
      <c r="J182" s="175"/>
      <c r="K182" s="175"/>
      <c r="L182" s="175"/>
      <c r="M182" s="176"/>
      <c r="N182" s="175"/>
      <c r="O182" s="175"/>
      <c r="P182" s="175"/>
      <c r="Q182" s="187"/>
      <c r="R182" s="188"/>
      <c r="S182" s="189" t="str">
        <f>IF(VLOOKUP($B182,'Mapping table'!$A:$L,10,0)=0,"",VLOOKUP($B182,'Mapping table'!$A:$L,10,0))</f>
        <v>DF</v>
      </c>
      <c r="T182" s="190" t="str">
        <f>IF(VLOOKUP($B182,'Mapping table'!$A:$L,8,0)=0,"",VLOOKUP($B182,'Mapping table'!$A:$L,8,0))</f>
        <v/>
      </c>
      <c r="U182" s="189" t="str">
        <f>IF(VLOOKUP($B182,'Mapping table'!$A:$L,9,0)=0,"",VLOOKUP($B182,'Mapping table'!$A:$L,9,0))</f>
        <v/>
      </c>
      <c r="V182" s="189" t="str">
        <f>IF(VLOOKUP($B182,'Mapping table'!$A:$L,12,0)=0,"",VLOOKUP($B182,'Mapping table'!$A:$L,12,0))</f>
        <v>Board</v>
      </c>
      <c r="W182" s="4"/>
      <c r="X182" s="181">
        <f t="shared" si="27"/>
        <v>0</v>
      </c>
      <c r="Y182" s="4"/>
      <c r="Z182" s="181">
        <f>X182*VLOOKUP(B182,'Mapping table'!$A:$L,11,0)</f>
        <v>0</v>
      </c>
      <c r="AA182" s="4"/>
      <c r="AB182" s="182">
        <f>X182*VLOOKUP(B182,'Mapping table'!A:T,4,0)</f>
        <v>0</v>
      </c>
      <c r="AC182" s="4"/>
      <c r="AD182" s="183">
        <f>X182*VLOOKUP(B182,'Mapping table'!$A:$L,7,0)</f>
        <v>0</v>
      </c>
      <c r="AE182" s="184"/>
      <c r="AF182" s="185">
        <f>X182*VLOOKUP(B182,'Mapping table'!$A:$L,6,0)</f>
        <v>0</v>
      </c>
      <c r="AG182" s="4"/>
      <c r="AH182" s="181">
        <f>VLOOKUP(B182,'Mapping table'!$A:$L,11,0)</f>
        <v>45</v>
      </c>
      <c r="AI182" s="4"/>
      <c r="AJ182" s="4"/>
      <c r="AK182" s="4"/>
      <c r="AL182" s="4"/>
      <c r="AM182" s="4"/>
    </row>
    <row r="183" ht="11.25" customHeight="1" outlineLevel="1">
      <c r="A183" s="161" t="str">
        <f>VLOOKUP(B183,'Mapping table'!A:C,3,0)</f>
        <v>Training</v>
      </c>
      <c r="B183" s="204" t="s">
        <v>325</v>
      </c>
      <c r="C183" s="69" t="str">
        <f>VLOOKUP(B183,'Mapping table'!A:B,2,0)</f>
        <v>Campus Ball 40mm</v>
      </c>
      <c r="D183" s="4"/>
      <c r="E183" s="175"/>
      <c r="F183" s="175"/>
      <c r="G183" s="175"/>
      <c r="H183" s="176"/>
      <c r="I183" s="175"/>
      <c r="J183" s="175"/>
      <c r="K183" s="175"/>
      <c r="L183" s="175"/>
      <c r="M183" s="176"/>
      <c r="N183" s="175"/>
      <c r="O183" s="175"/>
      <c r="P183" s="175"/>
      <c r="Q183" s="187"/>
      <c r="R183" s="188"/>
      <c r="S183" s="189" t="str">
        <f>IF(VLOOKUP($B183,'Mapping table'!$A:$L,10,0)=0,"",VLOOKUP($B183,'Mapping table'!$A:$L,10,0))</f>
        <v>DF</v>
      </c>
      <c r="T183" s="190" t="str">
        <f>IF(VLOOKUP($B183,'Mapping table'!$A:$L,8,0)=0,"",VLOOKUP($B183,'Mapping table'!$A:$L,8,0))</f>
        <v/>
      </c>
      <c r="U183" s="189" t="str">
        <f>IF(VLOOKUP($B183,'Mapping table'!$A:$L,9,0)=0,"",VLOOKUP($B183,'Mapping table'!$A:$L,9,0))</f>
        <v/>
      </c>
      <c r="V183" s="189" t="str">
        <f>IF(VLOOKUP($B183,'Mapping table'!$A:$L,12,0)=0,"",VLOOKUP($B183,'Mapping table'!$A:$L,12,0))</f>
        <v>Slopers</v>
      </c>
      <c r="W183" s="4"/>
      <c r="X183" s="181">
        <f t="shared" si="27"/>
        <v>0</v>
      </c>
      <c r="Y183" s="4"/>
      <c r="Z183" s="181">
        <f>X183*VLOOKUP(B183,'Mapping table'!$A:$L,11,0)</f>
        <v>0</v>
      </c>
      <c r="AA183" s="4"/>
      <c r="AB183" s="182">
        <f>X183*VLOOKUP(B183,'Mapping table'!A:T,4,0)</f>
        <v>0</v>
      </c>
      <c r="AC183" s="4"/>
      <c r="AD183" s="183">
        <f>X183*VLOOKUP(B183,'Mapping table'!$A:$L,7,0)</f>
        <v>0</v>
      </c>
      <c r="AE183" s="184"/>
      <c r="AF183" s="185">
        <f>X183*VLOOKUP(B183,'Mapping table'!$A:$L,6,0)</f>
        <v>0</v>
      </c>
      <c r="AG183" s="4"/>
      <c r="AH183" s="181">
        <f>VLOOKUP(B183,'Mapping table'!$A:$L,11,0)</f>
        <v>2</v>
      </c>
      <c r="AI183" s="4"/>
      <c r="AJ183" s="4"/>
      <c r="AK183" s="4"/>
      <c r="AL183" s="4"/>
      <c r="AM183" s="4"/>
    </row>
    <row r="184" ht="11.25" customHeight="1" outlineLevel="1">
      <c r="A184" s="161" t="str">
        <f>VLOOKUP(B184,'Mapping table'!A:C,3,0)</f>
        <v>Training</v>
      </c>
      <c r="B184" s="204" t="s">
        <v>326</v>
      </c>
      <c r="C184" s="69" t="str">
        <f>VLOOKUP(B184,'Mapping table'!A:B,2,0)</f>
        <v>Campus Ball 55mm</v>
      </c>
      <c r="D184" s="4"/>
      <c r="E184" s="175"/>
      <c r="F184" s="175"/>
      <c r="G184" s="175"/>
      <c r="H184" s="176"/>
      <c r="I184" s="175"/>
      <c r="J184" s="175"/>
      <c r="K184" s="175"/>
      <c r="L184" s="175"/>
      <c r="M184" s="176"/>
      <c r="N184" s="175"/>
      <c r="O184" s="175"/>
      <c r="P184" s="175"/>
      <c r="Q184" s="187"/>
      <c r="R184" s="188"/>
      <c r="S184" s="189" t="str">
        <f>IF(VLOOKUP($B184,'Mapping table'!$A:$L,10,0)=0,"",VLOOKUP($B184,'Mapping table'!$A:$L,10,0))</f>
        <v>DF</v>
      </c>
      <c r="T184" s="190" t="str">
        <f>IF(VLOOKUP($B184,'Mapping table'!$A:$L,8,0)=0,"",VLOOKUP($B184,'Mapping table'!$A:$L,8,0))</f>
        <v/>
      </c>
      <c r="U184" s="189" t="str">
        <f>IF(VLOOKUP($B184,'Mapping table'!$A:$L,9,0)=0,"",VLOOKUP($B184,'Mapping table'!$A:$L,9,0))</f>
        <v/>
      </c>
      <c r="V184" s="189" t="str">
        <f>IF(VLOOKUP($B184,'Mapping table'!$A:$L,12,0)=0,"",VLOOKUP($B184,'Mapping table'!$A:$L,12,0))</f>
        <v>Slopers</v>
      </c>
      <c r="W184" s="4"/>
      <c r="X184" s="181">
        <f t="shared" si="27"/>
        <v>0</v>
      </c>
      <c r="Y184" s="4"/>
      <c r="Z184" s="181">
        <f>X184*VLOOKUP(B184,'Mapping table'!$A:$L,11,0)</f>
        <v>0</v>
      </c>
      <c r="AA184" s="4"/>
      <c r="AB184" s="182">
        <f>X184*VLOOKUP(B184,'Mapping table'!A:T,4,0)</f>
        <v>0</v>
      </c>
      <c r="AC184" s="4"/>
      <c r="AD184" s="183">
        <f>X184*VLOOKUP(B184,'Mapping table'!$A:$L,7,0)</f>
        <v>0</v>
      </c>
      <c r="AE184" s="184"/>
      <c r="AF184" s="185">
        <f>X184*VLOOKUP(B184,'Mapping table'!$A:$L,6,0)</f>
        <v>0</v>
      </c>
      <c r="AG184" s="4"/>
      <c r="AH184" s="181">
        <f>VLOOKUP(B184,'Mapping table'!$A:$L,11,0)</f>
        <v>2</v>
      </c>
      <c r="AI184" s="4"/>
      <c r="AJ184" s="4"/>
      <c r="AK184" s="4"/>
      <c r="AL184" s="4"/>
      <c r="AM184" s="4"/>
    </row>
    <row r="185" ht="11.25" customHeight="1" outlineLevel="1">
      <c r="A185" s="161" t="str">
        <f>VLOOKUP(B185,'Mapping table'!A:C,3,0)</f>
        <v>Training</v>
      </c>
      <c r="B185" s="204" t="s">
        <v>327</v>
      </c>
      <c r="C185" s="69" t="str">
        <f>VLOOKUP(B185,'Mapping table'!A:B,2,0)</f>
        <v>Campus Ball 70mm</v>
      </c>
      <c r="D185" s="4"/>
      <c r="E185" s="175"/>
      <c r="F185" s="175"/>
      <c r="G185" s="175"/>
      <c r="H185" s="176"/>
      <c r="I185" s="175"/>
      <c r="J185" s="175"/>
      <c r="K185" s="175"/>
      <c r="L185" s="175"/>
      <c r="M185" s="176"/>
      <c r="N185" s="175"/>
      <c r="O185" s="175"/>
      <c r="P185" s="175"/>
      <c r="Q185" s="187"/>
      <c r="R185" s="188"/>
      <c r="S185" s="189" t="str">
        <f>IF(VLOOKUP($B185,'Mapping table'!$A:$L,10,0)=0,"",VLOOKUP($B185,'Mapping table'!$A:$L,10,0))</f>
        <v>DF</v>
      </c>
      <c r="T185" s="190" t="str">
        <f>IF(VLOOKUP($B185,'Mapping table'!$A:$L,8,0)=0,"",VLOOKUP($B185,'Mapping table'!$A:$L,8,0))</f>
        <v/>
      </c>
      <c r="U185" s="189" t="str">
        <f>IF(VLOOKUP($B185,'Mapping table'!$A:$L,9,0)=0,"",VLOOKUP($B185,'Mapping table'!$A:$L,9,0))</f>
        <v/>
      </c>
      <c r="V185" s="189" t="str">
        <f>IF(VLOOKUP($B185,'Mapping table'!$A:$L,12,0)=0,"",VLOOKUP($B185,'Mapping table'!$A:$L,12,0))</f>
        <v>Slopers</v>
      </c>
      <c r="W185" s="4"/>
      <c r="X185" s="181">
        <f t="shared" si="27"/>
        <v>0</v>
      </c>
      <c r="Y185" s="4"/>
      <c r="Z185" s="181">
        <f>X185*VLOOKUP(B185,'Mapping table'!$A:$L,11,0)</f>
        <v>0</v>
      </c>
      <c r="AA185" s="4"/>
      <c r="AB185" s="182">
        <f>X185*VLOOKUP(B185,'Mapping table'!A:T,4,0)</f>
        <v>0</v>
      </c>
      <c r="AC185" s="4"/>
      <c r="AD185" s="183">
        <f>X185*VLOOKUP(B185,'Mapping table'!$A:$L,7,0)</f>
        <v>0</v>
      </c>
      <c r="AE185" s="184"/>
      <c r="AF185" s="185">
        <f>X185*VLOOKUP(B185,'Mapping table'!$A:$L,6,0)</f>
        <v>0</v>
      </c>
      <c r="AG185" s="4"/>
      <c r="AH185" s="181">
        <f>VLOOKUP(B185,'Mapping table'!$A:$L,11,0)</f>
        <v>2</v>
      </c>
      <c r="AI185" s="4"/>
      <c r="AJ185" s="4"/>
      <c r="AK185" s="4"/>
      <c r="AL185" s="4"/>
      <c r="AM185" s="4"/>
    </row>
    <row r="186" ht="11.25" customHeight="1" outlineLevel="1">
      <c r="A186" s="161" t="str">
        <f>VLOOKUP(B186,'Mapping table'!A:C,3,0)</f>
        <v>Training</v>
      </c>
      <c r="B186" s="204" t="s">
        <v>328</v>
      </c>
      <c r="C186" s="69" t="str">
        <f>VLOOKUP(B186,'Mapping table'!A:B,2,0)</f>
        <v>Campus board set 60 holds</v>
      </c>
      <c r="D186" s="4"/>
      <c r="E186" s="175"/>
      <c r="F186" s="175"/>
      <c r="G186" s="175"/>
      <c r="H186" s="176"/>
      <c r="I186" s="175"/>
      <c r="J186" s="175"/>
      <c r="K186" s="175"/>
      <c r="L186" s="175"/>
      <c r="M186" s="176"/>
      <c r="N186" s="175"/>
      <c r="O186" s="175"/>
      <c r="P186" s="175"/>
      <c r="Q186" s="187"/>
      <c r="R186" s="188"/>
      <c r="S186" s="189" t="str">
        <f>IF(VLOOKUP($B186,'Mapping table'!$A:$L,10,0)=0,"",VLOOKUP($B186,'Mapping table'!$A:$L,10,0))</f>
        <v>DF</v>
      </c>
      <c r="T186" s="190" t="str">
        <f>IF(VLOOKUP($B186,'Mapping table'!$A:$L,8,0)=0,"",VLOOKUP($B186,'Mapping table'!$A:$L,8,0))</f>
        <v/>
      </c>
      <c r="U186" s="189" t="str">
        <f>IF(VLOOKUP($B186,'Mapping table'!$A:$L,9,0)=0,"",VLOOKUP($B186,'Mapping table'!$A:$L,9,0))</f>
        <v/>
      </c>
      <c r="V186" s="189" t="str">
        <f>IF(VLOOKUP($B186,'Mapping table'!$A:$L,12,0)=0,"",VLOOKUP($B186,'Mapping table'!$A:$L,12,0))</f>
        <v>Board</v>
      </c>
      <c r="W186" s="4"/>
      <c r="X186" s="181">
        <f t="shared" si="27"/>
        <v>0</v>
      </c>
      <c r="Y186" s="4"/>
      <c r="Z186" s="181">
        <f>X186*VLOOKUP(B186,'Mapping table'!$A:$L,11,0)</f>
        <v>0</v>
      </c>
      <c r="AA186" s="4"/>
      <c r="AB186" s="182">
        <f>X186*VLOOKUP(B186,'Mapping table'!A:T,4,0)</f>
        <v>0</v>
      </c>
      <c r="AC186" s="4"/>
      <c r="AD186" s="183">
        <f>X186*VLOOKUP(B186,'Mapping table'!$A:$L,7,0)</f>
        <v>0</v>
      </c>
      <c r="AE186" s="184"/>
      <c r="AF186" s="185">
        <f>X186*VLOOKUP(B186,'Mapping table'!$A:$L,6,0)</f>
        <v>0</v>
      </c>
      <c r="AG186" s="4"/>
      <c r="AH186" s="181">
        <f>VLOOKUP(B186,'Mapping table'!$A:$L,11,0)</f>
        <v>60</v>
      </c>
      <c r="AI186" s="4"/>
      <c r="AJ186" s="4"/>
      <c r="AK186" s="4"/>
      <c r="AL186" s="4"/>
      <c r="AM186" s="4"/>
    </row>
    <row r="187" ht="11.25" customHeight="1" outlineLevel="1">
      <c r="A187" s="161" t="str">
        <f>VLOOKUP(B187,'Mapping table'!A:C,3,0)</f>
        <v>Training</v>
      </c>
      <c r="B187" s="204" t="s">
        <v>329</v>
      </c>
      <c r="C187" s="69" t="str">
        <f>VLOOKUP(B187,'Mapping table'!A:B,2,0)</f>
        <v>Campus board set 84 holds</v>
      </c>
      <c r="D187" s="4"/>
      <c r="E187" s="175"/>
      <c r="F187" s="175"/>
      <c r="G187" s="175"/>
      <c r="H187" s="176"/>
      <c r="I187" s="175"/>
      <c r="J187" s="175"/>
      <c r="K187" s="175"/>
      <c r="L187" s="175"/>
      <c r="M187" s="176"/>
      <c r="N187" s="175"/>
      <c r="O187" s="175"/>
      <c r="P187" s="175"/>
      <c r="Q187" s="187"/>
      <c r="R187" s="188"/>
      <c r="S187" s="189" t="str">
        <f>IF(VLOOKUP($B187,'Mapping table'!$A:$L,10,0)=0,"",VLOOKUP($B187,'Mapping table'!$A:$L,10,0))</f>
        <v>DF</v>
      </c>
      <c r="T187" s="190" t="str">
        <f>IF(VLOOKUP($B187,'Mapping table'!$A:$L,8,0)=0,"",VLOOKUP($B187,'Mapping table'!$A:$L,8,0))</f>
        <v/>
      </c>
      <c r="U187" s="189" t="str">
        <f>IF(VLOOKUP($B187,'Mapping table'!$A:$L,9,0)=0,"",VLOOKUP($B187,'Mapping table'!$A:$L,9,0))</f>
        <v/>
      </c>
      <c r="V187" s="189" t="str">
        <f>IF(VLOOKUP($B187,'Mapping table'!$A:$L,12,0)=0,"",VLOOKUP($B187,'Mapping table'!$A:$L,12,0))</f>
        <v>Board</v>
      </c>
      <c r="W187" s="4"/>
      <c r="X187" s="181">
        <f t="shared" si="27"/>
        <v>0</v>
      </c>
      <c r="Y187" s="4"/>
      <c r="Z187" s="181">
        <f>X187*VLOOKUP(B187,'Mapping table'!$A:$L,11,0)</f>
        <v>0</v>
      </c>
      <c r="AA187" s="4"/>
      <c r="AB187" s="182">
        <f>X187*VLOOKUP(B187,'Mapping table'!A:T,4,0)</f>
        <v>0</v>
      </c>
      <c r="AC187" s="4"/>
      <c r="AD187" s="183">
        <f>X187*VLOOKUP(B187,'Mapping table'!$A:$L,7,0)</f>
        <v>0</v>
      </c>
      <c r="AE187" s="184"/>
      <c r="AF187" s="185">
        <f>X187*VLOOKUP(B187,'Mapping table'!$A:$L,6,0)</f>
        <v>0</v>
      </c>
      <c r="AG187" s="4"/>
      <c r="AH187" s="181">
        <f>VLOOKUP(B187,'Mapping table'!$A:$L,11,0)</f>
        <v>84</v>
      </c>
      <c r="AI187" s="4"/>
      <c r="AJ187" s="4"/>
      <c r="AK187" s="4"/>
      <c r="AL187" s="4"/>
      <c r="AM187" s="4"/>
    </row>
    <row r="188" ht="11.25" customHeight="1" outlineLevel="1">
      <c r="A188" s="161" t="str">
        <f>VLOOKUP(B188,'Mapping table'!A:C,3,0)</f>
        <v>Training</v>
      </c>
      <c r="B188" s="204" t="s">
        <v>330</v>
      </c>
      <c r="C188" s="69" t="str">
        <f>VLOOKUP(B188,'Mapping table'!A:B,2,0)</f>
        <v>Campus board set 108 holds</v>
      </c>
      <c r="D188" s="4"/>
      <c r="E188" s="175"/>
      <c r="F188" s="175"/>
      <c r="G188" s="175"/>
      <c r="H188" s="176"/>
      <c r="I188" s="175"/>
      <c r="J188" s="175"/>
      <c r="K188" s="175"/>
      <c r="L188" s="175"/>
      <c r="M188" s="176"/>
      <c r="N188" s="175"/>
      <c r="O188" s="175"/>
      <c r="P188" s="175"/>
      <c r="Q188" s="187"/>
      <c r="R188" s="188"/>
      <c r="S188" s="189" t="str">
        <f>IF(VLOOKUP($B188,'Mapping table'!$A:$L,10,0)=0,"",VLOOKUP($B188,'Mapping table'!$A:$L,10,0))</f>
        <v>DF</v>
      </c>
      <c r="T188" s="190" t="str">
        <f>IF(VLOOKUP($B188,'Mapping table'!$A:$L,8,0)=0,"",VLOOKUP($B188,'Mapping table'!$A:$L,8,0))</f>
        <v/>
      </c>
      <c r="U188" s="189" t="str">
        <f>IF(VLOOKUP($B188,'Mapping table'!$A:$L,9,0)=0,"",VLOOKUP($B188,'Mapping table'!$A:$L,9,0))</f>
        <v/>
      </c>
      <c r="V188" s="189" t="str">
        <f>IF(VLOOKUP($B188,'Mapping table'!$A:$L,12,0)=0,"",VLOOKUP($B188,'Mapping table'!$A:$L,12,0))</f>
        <v>Board</v>
      </c>
      <c r="W188" s="4"/>
      <c r="X188" s="181">
        <f t="shared" si="27"/>
        <v>0</v>
      </c>
      <c r="Y188" s="4"/>
      <c r="Z188" s="181">
        <f>X188*VLOOKUP(B188,'Mapping table'!$A:$L,11,0)</f>
        <v>0</v>
      </c>
      <c r="AA188" s="4"/>
      <c r="AB188" s="182">
        <f>X188*VLOOKUP(B188,'Mapping table'!A:T,4,0)</f>
        <v>0</v>
      </c>
      <c r="AC188" s="4"/>
      <c r="AD188" s="183">
        <f>X188*VLOOKUP(B188,'Mapping table'!$A:$L,7,0)</f>
        <v>0</v>
      </c>
      <c r="AE188" s="184"/>
      <c r="AF188" s="185">
        <f>X188*VLOOKUP(B188,'Mapping table'!$A:$L,6,0)</f>
        <v>0</v>
      </c>
      <c r="AG188" s="4"/>
      <c r="AH188" s="181">
        <f>VLOOKUP(B188,'Mapping table'!$A:$L,11,0)</f>
        <v>108</v>
      </c>
      <c r="AI188" s="4"/>
      <c r="AJ188" s="4"/>
      <c r="AK188" s="4"/>
      <c r="AL188" s="4"/>
      <c r="AM188" s="4"/>
    </row>
    <row r="189" ht="11.25" customHeight="1" outlineLevel="1">
      <c r="A189" s="161" t="str">
        <f>VLOOKUP(B189,'Mapping table'!A:C,3,0)</f>
        <v>Training</v>
      </c>
      <c r="B189" s="204" t="s">
        <v>331</v>
      </c>
      <c r="C189" s="69" t="str">
        <f>VLOOKUP(B189,'Mapping table'!A:B,2,0)</f>
        <v>Campus Rung 25mm</v>
      </c>
      <c r="D189" s="4"/>
      <c r="E189" s="175"/>
      <c r="F189" s="175"/>
      <c r="G189" s="175"/>
      <c r="H189" s="176"/>
      <c r="I189" s="175"/>
      <c r="J189" s="175"/>
      <c r="K189" s="175"/>
      <c r="L189" s="175"/>
      <c r="M189" s="176"/>
      <c r="N189" s="175"/>
      <c r="O189" s="175"/>
      <c r="P189" s="175"/>
      <c r="Q189" s="187"/>
      <c r="R189" s="188"/>
      <c r="S189" s="189" t="str">
        <f>IF(VLOOKUP($B189,'Mapping table'!$A:$L,10,0)=0,"",VLOOKUP($B189,'Mapping table'!$A:$L,10,0))</f>
        <v>DF</v>
      </c>
      <c r="T189" s="190" t="str">
        <f>IF(VLOOKUP($B189,'Mapping table'!$A:$L,8,0)=0,"",VLOOKUP($B189,'Mapping table'!$A:$L,8,0))</f>
        <v/>
      </c>
      <c r="U189" s="189" t="str">
        <f>IF(VLOOKUP($B189,'Mapping table'!$A:$L,9,0)=0,"",VLOOKUP($B189,'Mapping table'!$A:$L,9,0))</f>
        <v/>
      </c>
      <c r="V189" s="189" t="str">
        <f>IF(VLOOKUP($B189,'Mapping table'!$A:$L,12,0)=0,"",VLOOKUP($B189,'Mapping table'!$A:$L,12,0))</f>
        <v>Edges</v>
      </c>
      <c r="W189" s="4"/>
      <c r="X189" s="181">
        <f t="shared" si="27"/>
        <v>0</v>
      </c>
      <c r="Y189" s="4"/>
      <c r="Z189" s="181">
        <f>X189*VLOOKUP(B189,'Mapping table'!$A:$L,11,0)</f>
        <v>0</v>
      </c>
      <c r="AA189" s="4"/>
      <c r="AB189" s="182">
        <f>X189*VLOOKUP(B189,'Mapping table'!A:T,4,0)</f>
        <v>0</v>
      </c>
      <c r="AC189" s="4"/>
      <c r="AD189" s="183">
        <f>X189*VLOOKUP(B189,'Mapping table'!$A:$L,7,0)</f>
        <v>0</v>
      </c>
      <c r="AE189" s="184"/>
      <c r="AF189" s="185">
        <f>X189*VLOOKUP(B189,'Mapping table'!$A:$L,6,0)</f>
        <v>0</v>
      </c>
      <c r="AG189" s="4"/>
      <c r="AH189" s="181">
        <f>VLOOKUP(B189,'Mapping table'!$A:$L,11,0)</f>
        <v>2</v>
      </c>
      <c r="AI189" s="4"/>
      <c r="AJ189" s="4"/>
      <c r="AK189" s="4"/>
      <c r="AL189" s="4"/>
      <c r="AM189" s="4"/>
    </row>
    <row r="190" ht="11.25" customHeight="1" outlineLevel="1">
      <c r="A190" s="161" t="str">
        <f>VLOOKUP(B190,'Mapping table'!A:C,3,0)</f>
        <v>Training</v>
      </c>
      <c r="B190" s="204" t="s">
        <v>332</v>
      </c>
      <c r="C190" s="69" t="str">
        <f>VLOOKUP(B190,'Mapping table'!A:B,2,0)</f>
        <v>Campus Rung 30mm</v>
      </c>
      <c r="D190" s="4"/>
      <c r="E190" s="175"/>
      <c r="F190" s="175"/>
      <c r="G190" s="175"/>
      <c r="H190" s="176"/>
      <c r="I190" s="175"/>
      <c r="J190" s="175"/>
      <c r="K190" s="175"/>
      <c r="L190" s="175"/>
      <c r="M190" s="176"/>
      <c r="N190" s="175"/>
      <c r="O190" s="175"/>
      <c r="P190" s="175"/>
      <c r="Q190" s="187"/>
      <c r="R190" s="188"/>
      <c r="S190" s="189" t="str">
        <f>IF(VLOOKUP($B190,'Mapping table'!$A:$L,10,0)=0,"",VLOOKUP($B190,'Mapping table'!$A:$L,10,0))</f>
        <v>DF</v>
      </c>
      <c r="T190" s="190" t="str">
        <f>IF(VLOOKUP($B190,'Mapping table'!$A:$L,8,0)=0,"",VLOOKUP($B190,'Mapping table'!$A:$L,8,0))</f>
        <v/>
      </c>
      <c r="U190" s="189" t="str">
        <f>IF(VLOOKUP($B190,'Mapping table'!$A:$L,9,0)=0,"",VLOOKUP($B190,'Mapping table'!$A:$L,9,0))</f>
        <v/>
      </c>
      <c r="V190" s="189" t="str">
        <f>IF(VLOOKUP($B190,'Mapping table'!$A:$L,12,0)=0,"",VLOOKUP($B190,'Mapping table'!$A:$L,12,0))</f>
        <v>Edges</v>
      </c>
      <c r="W190" s="4"/>
      <c r="X190" s="181">
        <f t="shared" si="27"/>
        <v>0</v>
      </c>
      <c r="Y190" s="4"/>
      <c r="Z190" s="181">
        <f>X190*VLOOKUP(B190,'Mapping table'!$A:$L,11,0)</f>
        <v>0</v>
      </c>
      <c r="AA190" s="4"/>
      <c r="AB190" s="182">
        <f>X190*VLOOKUP(B190,'Mapping table'!A:T,4,0)</f>
        <v>0</v>
      </c>
      <c r="AC190" s="4"/>
      <c r="AD190" s="183">
        <f>X190*VLOOKUP(B190,'Mapping table'!$A:$L,7,0)</f>
        <v>0</v>
      </c>
      <c r="AE190" s="184"/>
      <c r="AF190" s="185">
        <f>X190*VLOOKUP(B190,'Mapping table'!$A:$L,6,0)</f>
        <v>0</v>
      </c>
      <c r="AG190" s="4"/>
      <c r="AH190" s="181">
        <f>VLOOKUP(B190,'Mapping table'!$A:$L,11,0)</f>
        <v>2</v>
      </c>
      <c r="AI190" s="4"/>
      <c r="AJ190" s="4"/>
      <c r="AK190" s="4"/>
      <c r="AL190" s="4"/>
      <c r="AM190" s="4"/>
    </row>
    <row r="191" ht="11.25" customHeight="1" outlineLevel="1">
      <c r="A191" s="161" t="str">
        <f>VLOOKUP(B191,'Mapping table'!A:C,3,0)</f>
        <v>Training</v>
      </c>
      <c r="B191" s="204" t="s">
        <v>333</v>
      </c>
      <c r="C191" s="69" t="str">
        <f>VLOOKUP(B191,'Mapping table'!A:B,2,0)</f>
        <v>Campus Rung 35mm</v>
      </c>
      <c r="D191" s="4"/>
      <c r="E191" s="175"/>
      <c r="F191" s="175"/>
      <c r="G191" s="175"/>
      <c r="H191" s="176"/>
      <c r="I191" s="175"/>
      <c r="J191" s="175"/>
      <c r="K191" s="175"/>
      <c r="L191" s="175"/>
      <c r="M191" s="176"/>
      <c r="N191" s="175"/>
      <c r="O191" s="175"/>
      <c r="P191" s="175"/>
      <c r="Q191" s="187"/>
      <c r="R191" s="188"/>
      <c r="S191" s="189" t="str">
        <f>IF(VLOOKUP($B191,'Mapping table'!$A:$L,10,0)=0,"",VLOOKUP($B191,'Mapping table'!$A:$L,10,0))</f>
        <v>DF</v>
      </c>
      <c r="T191" s="190" t="str">
        <f>IF(VLOOKUP($B191,'Mapping table'!$A:$L,8,0)=0,"",VLOOKUP($B191,'Mapping table'!$A:$L,8,0))</f>
        <v/>
      </c>
      <c r="U191" s="189" t="str">
        <f>IF(VLOOKUP($B191,'Mapping table'!$A:$L,9,0)=0,"",VLOOKUP($B191,'Mapping table'!$A:$L,9,0))</f>
        <v/>
      </c>
      <c r="V191" s="189" t="str">
        <f>IF(VLOOKUP($B191,'Mapping table'!$A:$L,12,0)=0,"",VLOOKUP($B191,'Mapping table'!$A:$L,12,0))</f>
        <v>Edges</v>
      </c>
      <c r="W191" s="4"/>
      <c r="X191" s="181">
        <f t="shared" si="27"/>
        <v>0</v>
      </c>
      <c r="Y191" s="4"/>
      <c r="Z191" s="181">
        <f>X191*VLOOKUP(B191,'Mapping table'!$A:$L,11,0)</f>
        <v>0</v>
      </c>
      <c r="AA191" s="4"/>
      <c r="AB191" s="182">
        <f>X191*VLOOKUP(B191,'Mapping table'!A:T,4,0)</f>
        <v>0</v>
      </c>
      <c r="AC191" s="4"/>
      <c r="AD191" s="183">
        <f>X191*VLOOKUP(B191,'Mapping table'!$A:$L,7,0)</f>
        <v>0</v>
      </c>
      <c r="AE191" s="184"/>
      <c r="AF191" s="185">
        <f>X191*VLOOKUP(B191,'Mapping table'!$A:$L,6,0)</f>
        <v>0</v>
      </c>
      <c r="AG191" s="4"/>
      <c r="AH191" s="181">
        <f>VLOOKUP(B191,'Mapping table'!$A:$L,11,0)</f>
        <v>2</v>
      </c>
      <c r="AI191" s="4"/>
      <c r="AJ191" s="4"/>
      <c r="AK191" s="4"/>
      <c r="AL191" s="4"/>
      <c r="AM191" s="4"/>
    </row>
    <row r="192" ht="11.25" customHeight="1" outlineLevel="1">
      <c r="A192" s="161" t="str">
        <f>VLOOKUP(B192,'Mapping table'!A:C,3,0)</f>
        <v>Training</v>
      </c>
      <c r="B192" s="205" t="s">
        <v>334</v>
      </c>
      <c r="C192" s="206" t="str">
        <f>VLOOKUP(B192,'Mapping table'!A:B,2,0)</f>
        <v>Down Climb Jug</v>
      </c>
      <c r="D192" s="4"/>
      <c r="E192" s="175"/>
      <c r="F192" s="175"/>
      <c r="G192" s="175"/>
      <c r="H192" s="175"/>
      <c r="I192" s="175"/>
      <c r="J192" s="175"/>
      <c r="K192" s="175"/>
      <c r="L192" s="175"/>
      <c r="M192" s="176"/>
      <c r="N192" s="175"/>
      <c r="O192" s="175"/>
      <c r="P192" s="175"/>
      <c r="Q192" s="195"/>
      <c r="R192" s="196"/>
      <c r="S192" s="197" t="str">
        <f>IF(VLOOKUP($B192,'Mapping table'!$A:$L,10,0)=0,"",VLOOKUP($B192,'Mapping table'!$A:$L,10,0))</f>
        <v>DF</v>
      </c>
      <c r="T192" s="198" t="str">
        <f>IF(VLOOKUP($B192,'Mapping table'!$A:$L,8,0)=0,"",VLOOKUP($B192,'Mapping table'!$A:$L,8,0))</f>
        <v/>
      </c>
      <c r="U192" s="197" t="str">
        <f>IF(VLOOKUP($B192,'Mapping table'!$A:$L,9,0)=0,"",VLOOKUP($B192,'Mapping table'!$A:$L,9,0))</f>
        <v/>
      </c>
      <c r="V192" s="197" t="str">
        <f>IF(VLOOKUP($B192,'Mapping table'!$A:$L,12,0)=0,"",VLOOKUP($B192,'Mapping table'!$A:$L,12,0))</f>
        <v>Jugs</v>
      </c>
      <c r="W192" s="4"/>
      <c r="X192" s="181">
        <f t="shared" si="27"/>
        <v>0</v>
      </c>
      <c r="Y192" s="4"/>
      <c r="Z192" s="181">
        <f>X192*VLOOKUP(B192,'Mapping table'!$A:$L,11,0)</f>
        <v>0</v>
      </c>
      <c r="AA192" s="4"/>
      <c r="AB192" s="182">
        <f>X192*VLOOKUP(B192,'Mapping table'!A:T,4,0)</f>
        <v>0</v>
      </c>
      <c r="AC192" s="4"/>
      <c r="AD192" s="183">
        <f>X192*VLOOKUP(B192,'Mapping table'!$A:$L,7,0)</f>
        <v>0</v>
      </c>
      <c r="AE192" s="184"/>
      <c r="AF192" s="185">
        <f>X192*VLOOKUP(B192,'Mapping table'!$A:$L,6,0)</f>
        <v>0</v>
      </c>
      <c r="AG192" s="4"/>
      <c r="AH192" s="181">
        <f>VLOOKUP(B192,'Mapping table'!$A:$L,11,0)</f>
        <v>1</v>
      </c>
      <c r="AI192" s="4"/>
      <c r="AJ192" s="4"/>
      <c r="AK192" s="4"/>
      <c r="AL192" s="4"/>
      <c r="AM192" s="4"/>
    </row>
    <row r="193" ht="7.5" customHeight="1">
      <c r="A193" s="161"/>
      <c r="B193" s="4"/>
      <c r="C193" s="4"/>
      <c r="D193" s="4"/>
      <c r="E193" s="238"/>
      <c r="F193" s="238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161"/>
      <c r="T193" s="161"/>
      <c r="U193" s="161"/>
      <c r="V193" s="168"/>
      <c r="W193" s="161"/>
      <c r="X193" s="181"/>
      <c r="Y193" s="4"/>
      <c r="Z193" s="181"/>
      <c r="AA193" s="4"/>
      <c r="AB193" s="182"/>
      <c r="AC193" s="4"/>
      <c r="AD193" s="183"/>
      <c r="AE193" s="184"/>
      <c r="AF193" s="185"/>
      <c r="AG193" s="4"/>
      <c r="AH193" s="181"/>
      <c r="AI193" s="4"/>
      <c r="AJ193" s="4"/>
      <c r="AK193" s="4"/>
      <c r="AL193" s="4"/>
      <c r="AM193" s="4"/>
    </row>
    <row r="194" ht="11.25" customHeight="1">
      <c r="A194" s="161"/>
      <c r="B194" s="239" t="str">
        <f t="shared" ref="B194:C194" si="28">B$85</f>
        <v>Code</v>
      </c>
      <c r="C194" s="240" t="str">
        <f t="shared" si="28"/>
        <v>Designation</v>
      </c>
      <c r="D194" s="4"/>
      <c r="E194" s="241" t="s">
        <v>76</v>
      </c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65"/>
      <c r="S194" s="242" t="s">
        <v>159</v>
      </c>
      <c r="T194" s="242" t="str">
        <f t="shared" ref="T194:V194" si="29">T$85</f>
        <v>Size</v>
      </c>
      <c r="U194" s="242" t="str">
        <f t="shared" si="29"/>
        <v>Materials</v>
      </c>
      <c r="V194" s="240" t="str">
        <f t="shared" si="29"/>
        <v>Grips</v>
      </c>
      <c r="W194" s="4"/>
      <c r="X194" s="181"/>
      <c r="Y194" s="4"/>
      <c r="Z194" s="181"/>
      <c r="AA194" s="4"/>
      <c r="AB194" s="182"/>
      <c r="AC194" s="4"/>
      <c r="AD194" s="183"/>
      <c r="AE194" s="184"/>
      <c r="AF194" s="185"/>
      <c r="AG194" s="4"/>
      <c r="AH194" s="181"/>
      <c r="AI194" s="4"/>
      <c r="AJ194" s="4"/>
      <c r="AK194" s="4"/>
      <c r="AL194" s="4"/>
      <c r="AM194" s="4"/>
    </row>
    <row r="195" ht="7.5" customHeight="1" outlineLevel="1">
      <c r="A195" s="161"/>
      <c r="B195" s="4"/>
      <c r="C195" s="4"/>
      <c r="D195" s="4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4"/>
      <c r="T195" s="4"/>
      <c r="U195" s="4"/>
      <c r="V195" s="243"/>
      <c r="W195" s="4"/>
      <c r="X195" s="181"/>
      <c r="Y195" s="4"/>
      <c r="Z195" s="181"/>
      <c r="AA195" s="4"/>
      <c r="AB195" s="182"/>
      <c r="AC195" s="4"/>
      <c r="AD195" s="183"/>
      <c r="AE195" s="184"/>
      <c r="AF195" s="185"/>
      <c r="AG195" s="4"/>
      <c r="AH195" s="181"/>
      <c r="AI195" s="4"/>
      <c r="AJ195" s="4"/>
      <c r="AK195" s="4"/>
      <c r="AL195" s="4"/>
      <c r="AM195" s="4"/>
    </row>
    <row r="196" ht="11.25" customHeight="1" outlineLevel="1">
      <c r="A196" s="161" t="str">
        <f>VLOOKUP(B196,'Mapping table'!A:C,3,0)</f>
        <v>Wood Volumes</v>
      </c>
      <c r="B196" s="174" t="s">
        <v>335</v>
      </c>
      <c r="C196" s="64" t="s">
        <v>336</v>
      </c>
      <c r="D196" s="66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244"/>
      <c r="P196" s="175"/>
      <c r="Q196" s="177"/>
      <c r="R196" s="178"/>
      <c r="S196" s="245" t="str">
        <f>IF(VLOOKUP($B196,'Mapping table'!$A:$L,10,0)=0,"",VLOOKUP($B196,'Mapping table'!$A:$L,10,0))</f>
        <v>VBA</v>
      </c>
      <c r="T196" s="180" t="str">
        <f>IF(VLOOKUP($B196,'Mapping table'!$A:$L,8,0)=0,"",VLOOKUP($B196,'Mapping table'!$A:$L,8,0))</f>
        <v>11*107*14 cm</v>
      </c>
      <c r="U196" s="245" t="str">
        <f>IF(VLOOKUP($B196,'Mapping table'!$A:$L,9,0)=0,"",VLOOKUP($B196,'Mapping table'!$A:$L,9,0))</f>
        <v>Wood</v>
      </c>
      <c r="V196" s="189" t="str">
        <f>IF(VLOOKUP($B196,'Mapping table'!$A:$L,12,0)=0,"",VLOOKUP($B196,'Mapping table'!$A:$L,12,0))</f>
        <v>Pinches</v>
      </c>
      <c r="W196" s="4"/>
      <c r="X196" s="181">
        <f t="shared" ref="X196:X219" si="30">SUM(E196:R196)</f>
        <v>0</v>
      </c>
      <c r="Y196" s="4"/>
      <c r="Z196" s="181">
        <f>X196*VLOOKUP(B196,'Mapping table'!$A:$L,11,0)</f>
        <v>0</v>
      </c>
      <c r="AA196" s="4"/>
      <c r="AB196" s="182">
        <f>X196*VLOOKUP(B196,'Mapping table'!A:T,4,0)</f>
        <v>0</v>
      </c>
      <c r="AC196" s="4"/>
      <c r="AD196" s="183">
        <f>X196*VLOOKUP(B196,'Mapping table'!$A:$L,7,0)</f>
        <v>0</v>
      </c>
      <c r="AE196" s="184"/>
      <c r="AF196" s="185"/>
      <c r="AG196" s="4"/>
      <c r="AH196" s="181">
        <f>VLOOKUP(B196,'Mapping table'!$A:$L,11,0)</f>
        <v>1</v>
      </c>
      <c r="AI196" s="4"/>
      <c r="AJ196" s="4"/>
      <c r="AK196" s="4"/>
      <c r="AL196" s="4"/>
      <c r="AM196" s="4"/>
    </row>
    <row r="197" ht="11.25" customHeight="1" outlineLevel="1">
      <c r="A197" s="161" t="str">
        <f>VLOOKUP(B197,'Mapping table'!A:C,3,0)</f>
        <v>Wood Volumes</v>
      </c>
      <c r="B197" s="186" t="s">
        <v>337</v>
      </c>
      <c r="C197" s="69" t="s">
        <v>338</v>
      </c>
      <c r="D197" s="4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244"/>
      <c r="P197" s="175"/>
      <c r="Q197" s="187"/>
      <c r="R197" s="188"/>
      <c r="S197" s="246" t="str">
        <f>IF(VLOOKUP($B197,'Mapping table'!$A:$L,10,0)=0,"",VLOOKUP($B197,'Mapping table'!$A:$L,10,0))</f>
        <v>VBA</v>
      </c>
      <c r="T197" s="189" t="str">
        <f>IF(VLOOKUP($B197,'Mapping table'!$A:$L,8,0)=0,"",VLOOKUP($B197,'Mapping table'!$A:$L,8,0))</f>
        <v>14*107*14 cm</v>
      </c>
      <c r="U197" s="246" t="str">
        <f>IF(VLOOKUP($B197,'Mapping table'!$A:$L,9,0)=0,"",VLOOKUP($B197,'Mapping table'!$A:$L,9,0))</f>
        <v>Wood</v>
      </c>
      <c r="V197" s="189" t="str">
        <f>IF(VLOOKUP($B197,'Mapping table'!$A:$L,12,0)=0,"",VLOOKUP($B197,'Mapping table'!$A:$L,12,0))</f>
        <v>Pinches</v>
      </c>
      <c r="W197" s="4"/>
      <c r="X197" s="181">
        <f t="shared" si="30"/>
        <v>0</v>
      </c>
      <c r="Y197" s="4"/>
      <c r="Z197" s="181">
        <f>X197*VLOOKUP(B197,'Mapping table'!$A:$L,11,0)</f>
        <v>0</v>
      </c>
      <c r="AA197" s="4"/>
      <c r="AB197" s="182">
        <f>X197*VLOOKUP(B197,'Mapping table'!A:T,4,0)</f>
        <v>0</v>
      </c>
      <c r="AC197" s="4"/>
      <c r="AD197" s="183">
        <f>X197*VLOOKUP(B197,'Mapping table'!$A:$L,7,0)</f>
        <v>0</v>
      </c>
      <c r="AE197" s="184"/>
      <c r="AF197" s="185"/>
      <c r="AG197" s="4"/>
      <c r="AH197" s="181">
        <f>VLOOKUP(B197,'Mapping table'!$A:$L,11,0)</f>
        <v>1</v>
      </c>
      <c r="AI197" s="4"/>
      <c r="AJ197" s="4"/>
      <c r="AK197" s="4"/>
      <c r="AL197" s="4"/>
      <c r="AM197" s="4"/>
    </row>
    <row r="198" ht="11.25" customHeight="1" outlineLevel="1">
      <c r="A198" s="161" t="str">
        <f>VLOOKUP(B198,'Mapping table'!A:C,3,0)</f>
        <v>Wood Volumes</v>
      </c>
      <c r="B198" s="186" t="s">
        <v>339</v>
      </c>
      <c r="C198" s="69" t="s">
        <v>340</v>
      </c>
      <c r="D198" s="4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244"/>
      <c r="P198" s="175"/>
      <c r="Q198" s="187"/>
      <c r="R198" s="188"/>
      <c r="S198" s="246" t="str">
        <f>IF(VLOOKUP($B198,'Mapping table'!$A:$L,10,0)=0,"",VLOOKUP($B198,'Mapping table'!$A:$L,10,0))</f>
        <v>VBA</v>
      </c>
      <c r="T198" s="189" t="str">
        <f>IF(VLOOKUP($B198,'Mapping table'!$A:$L,8,0)=0,"",VLOOKUP($B198,'Mapping table'!$A:$L,8,0))</f>
        <v>18*107*14 cm</v>
      </c>
      <c r="U198" s="246" t="str">
        <f>IF(VLOOKUP($B198,'Mapping table'!$A:$L,9,0)=0,"",VLOOKUP($B198,'Mapping table'!$A:$L,9,0))</f>
        <v>Wood</v>
      </c>
      <c r="V198" s="189" t="str">
        <f>IF(VLOOKUP($B198,'Mapping table'!$A:$L,12,0)=0,"",VLOOKUP($B198,'Mapping table'!$A:$L,12,0))</f>
        <v>Pinches</v>
      </c>
      <c r="W198" s="4"/>
      <c r="X198" s="181">
        <f t="shared" si="30"/>
        <v>0</v>
      </c>
      <c r="Y198" s="4"/>
      <c r="Z198" s="181">
        <f>X198*VLOOKUP(B198,'Mapping table'!$A:$L,11,0)</f>
        <v>0</v>
      </c>
      <c r="AA198" s="4"/>
      <c r="AB198" s="182">
        <f>X198*VLOOKUP(B198,'Mapping table'!A:T,4,0)</f>
        <v>0</v>
      </c>
      <c r="AC198" s="4"/>
      <c r="AD198" s="183">
        <f>X198*VLOOKUP(B198,'Mapping table'!$A:$L,7,0)</f>
        <v>0</v>
      </c>
      <c r="AE198" s="184"/>
      <c r="AF198" s="185"/>
      <c r="AG198" s="4"/>
      <c r="AH198" s="181">
        <f>VLOOKUP(B198,'Mapping table'!$A:$L,11,0)</f>
        <v>1</v>
      </c>
      <c r="AI198" s="4"/>
      <c r="AJ198" s="4"/>
      <c r="AK198" s="4"/>
      <c r="AL198" s="4"/>
      <c r="AM198" s="4"/>
    </row>
    <row r="199" ht="11.25" customHeight="1" outlineLevel="1">
      <c r="A199" s="161" t="str">
        <f>VLOOKUP(B199,'Mapping table'!A:C,3,0)</f>
        <v>Wood Volumes</v>
      </c>
      <c r="B199" s="186" t="s">
        <v>341</v>
      </c>
      <c r="C199" s="69" t="s">
        <v>342</v>
      </c>
      <c r="D199" s="4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244"/>
      <c r="P199" s="175"/>
      <c r="Q199" s="187"/>
      <c r="R199" s="188"/>
      <c r="S199" s="246" t="str">
        <f>IF(VLOOKUP($B199,'Mapping table'!$A:$L,10,0)=0,"",VLOOKUP($B199,'Mapping table'!$A:$L,10,0))</f>
        <v>VBA</v>
      </c>
      <c r="T199" s="189" t="str">
        <f>IF(VLOOKUP($B199,'Mapping table'!$A:$L,8,0)=0,"",VLOOKUP($B199,'Mapping table'!$A:$L,8,0))</f>
        <v>14*152*19 cm</v>
      </c>
      <c r="U199" s="246" t="str">
        <f>IF(VLOOKUP($B199,'Mapping table'!$A:$L,9,0)=0,"",VLOOKUP($B199,'Mapping table'!$A:$L,9,0))</f>
        <v>Wood</v>
      </c>
      <c r="V199" s="189" t="str">
        <f>IF(VLOOKUP($B199,'Mapping table'!$A:$L,12,0)=0,"",VLOOKUP($B199,'Mapping table'!$A:$L,12,0))</f>
        <v>Pinches</v>
      </c>
      <c r="W199" s="4"/>
      <c r="X199" s="181">
        <f t="shared" si="30"/>
        <v>0</v>
      </c>
      <c r="Y199" s="4"/>
      <c r="Z199" s="181">
        <f>X199*VLOOKUP(B199,'Mapping table'!$A:$L,11,0)</f>
        <v>0</v>
      </c>
      <c r="AA199" s="4"/>
      <c r="AB199" s="182">
        <f>X199*VLOOKUP(B199,'Mapping table'!A:T,4,0)</f>
        <v>0</v>
      </c>
      <c r="AC199" s="4"/>
      <c r="AD199" s="183">
        <f>X199*VLOOKUP(B199,'Mapping table'!$A:$L,7,0)</f>
        <v>0</v>
      </c>
      <c r="AE199" s="184"/>
      <c r="AF199" s="185"/>
      <c r="AG199" s="4"/>
      <c r="AH199" s="181">
        <f>VLOOKUP(B199,'Mapping table'!$A:$L,11,0)</f>
        <v>1</v>
      </c>
      <c r="AI199" s="4"/>
      <c r="AJ199" s="4"/>
      <c r="AK199" s="4"/>
      <c r="AL199" s="4"/>
      <c r="AM199" s="4"/>
    </row>
    <row r="200" ht="11.25" customHeight="1" outlineLevel="1">
      <c r="A200" s="161" t="str">
        <f>VLOOKUP(B200,'Mapping table'!A:C,3,0)</f>
        <v>Wood Volumes</v>
      </c>
      <c r="B200" s="186" t="s">
        <v>343</v>
      </c>
      <c r="C200" s="69" t="s">
        <v>344</v>
      </c>
      <c r="D200" s="4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244"/>
      <c r="P200" s="175"/>
      <c r="Q200" s="187"/>
      <c r="R200" s="188"/>
      <c r="S200" s="246" t="str">
        <f>IF(VLOOKUP($B200,'Mapping table'!$A:$L,10,0)=0,"",VLOOKUP($B200,'Mapping table'!$A:$L,10,0))</f>
        <v>VBA</v>
      </c>
      <c r="T200" s="189" t="str">
        <f>IF(VLOOKUP($B200,'Mapping table'!$A:$L,8,0)=0,"",VLOOKUP($B200,'Mapping table'!$A:$L,8,0))</f>
        <v>17*152*19 cm</v>
      </c>
      <c r="U200" s="246" t="str">
        <f>IF(VLOOKUP($B200,'Mapping table'!$A:$L,9,0)=0,"",VLOOKUP($B200,'Mapping table'!$A:$L,9,0))</f>
        <v>Wood</v>
      </c>
      <c r="V200" s="189" t="str">
        <f>IF(VLOOKUP($B200,'Mapping table'!$A:$L,12,0)=0,"",VLOOKUP($B200,'Mapping table'!$A:$L,12,0))</f>
        <v>Pinches</v>
      </c>
      <c r="W200" s="4"/>
      <c r="X200" s="181">
        <f t="shared" si="30"/>
        <v>0</v>
      </c>
      <c r="Y200" s="4"/>
      <c r="Z200" s="181">
        <f>X200*VLOOKUP(B200,'Mapping table'!$A:$L,11,0)</f>
        <v>0</v>
      </c>
      <c r="AA200" s="4"/>
      <c r="AB200" s="182">
        <f>X200*VLOOKUP(B200,'Mapping table'!A:T,4,0)</f>
        <v>0</v>
      </c>
      <c r="AC200" s="4"/>
      <c r="AD200" s="183">
        <f>X200*VLOOKUP(B200,'Mapping table'!$A:$L,7,0)</f>
        <v>0</v>
      </c>
      <c r="AE200" s="184"/>
      <c r="AF200" s="185"/>
      <c r="AG200" s="4"/>
      <c r="AH200" s="181">
        <f>VLOOKUP(B200,'Mapping table'!$A:$L,11,0)</f>
        <v>1</v>
      </c>
      <c r="AI200" s="4"/>
      <c r="AJ200" s="4"/>
      <c r="AK200" s="4"/>
      <c r="AL200" s="4"/>
      <c r="AM200" s="4"/>
    </row>
    <row r="201" ht="11.25" customHeight="1" outlineLevel="1">
      <c r="A201" s="161" t="str">
        <f>VLOOKUP(B201,'Mapping table'!A:C,3,0)</f>
        <v>Wood Volumes</v>
      </c>
      <c r="B201" s="186" t="s">
        <v>345</v>
      </c>
      <c r="C201" s="69" t="s">
        <v>346</v>
      </c>
      <c r="D201" s="4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244"/>
      <c r="P201" s="175"/>
      <c r="Q201" s="187"/>
      <c r="R201" s="188"/>
      <c r="S201" s="246" t="str">
        <f>IF(VLOOKUP($B201,'Mapping table'!$A:$L,10,0)=0,"",VLOOKUP($B201,'Mapping table'!$A:$L,10,0))</f>
        <v>VBA</v>
      </c>
      <c r="T201" s="189" t="str">
        <f>IF(VLOOKUP($B201,'Mapping table'!$A:$L,8,0)=0,"",VLOOKUP($B201,'Mapping table'!$A:$L,8,0))</f>
        <v>24*152*19 cm</v>
      </c>
      <c r="U201" s="246" t="str">
        <f>IF(VLOOKUP($B201,'Mapping table'!$A:$L,9,0)=0,"",VLOOKUP($B201,'Mapping table'!$A:$L,9,0))</f>
        <v>Wood</v>
      </c>
      <c r="V201" s="189" t="str">
        <f>IF(VLOOKUP($B201,'Mapping table'!$A:$L,12,0)=0,"",VLOOKUP($B201,'Mapping table'!$A:$L,12,0))</f>
        <v>Pinches</v>
      </c>
      <c r="W201" s="4"/>
      <c r="X201" s="181">
        <f t="shared" si="30"/>
        <v>0</v>
      </c>
      <c r="Y201" s="4"/>
      <c r="Z201" s="181">
        <f>X201*VLOOKUP(B201,'Mapping table'!$A:$L,11,0)</f>
        <v>0</v>
      </c>
      <c r="AA201" s="4"/>
      <c r="AB201" s="182">
        <f>X201*VLOOKUP(B201,'Mapping table'!A:T,4,0)</f>
        <v>0</v>
      </c>
      <c r="AC201" s="4"/>
      <c r="AD201" s="183">
        <f>X201*VLOOKUP(B201,'Mapping table'!$A:$L,7,0)</f>
        <v>0</v>
      </c>
      <c r="AE201" s="184"/>
      <c r="AF201" s="185"/>
      <c r="AG201" s="4"/>
      <c r="AH201" s="181">
        <f>VLOOKUP(B201,'Mapping table'!$A:$L,11,0)</f>
        <v>1</v>
      </c>
      <c r="AI201" s="4"/>
      <c r="AJ201" s="4"/>
      <c r="AK201" s="4"/>
      <c r="AL201" s="4"/>
      <c r="AM201" s="4"/>
    </row>
    <row r="202" ht="11.25" customHeight="1" outlineLevel="1">
      <c r="A202" s="161" t="str">
        <f>VLOOKUP(B202,'Mapping table'!A:C,3,0)</f>
        <v>Wood Volumes</v>
      </c>
      <c r="B202" s="186" t="s">
        <v>347</v>
      </c>
      <c r="C202" s="69" t="s">
        <v>348</v>
      </c>
      <c r="D202" s="4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244"/>
      <c r="P202" s="175"/>
      <c r="Q202" s="187"/>
      <c r="R202" s="188"/>
      <c r="S202" s="246" t="str">
        <f>IF(VLOOKUP($B202,'Mapping table'!$A:$L,10,0)=0,"",VLOOKUP($B202,'Mapping table'!$A:$L,10,0))</f>
        <v>VBA</v>
      </c>
      <c r="T202" s="189" t="str">
        <f>IF(VLOOKUP($B202,'Mapping table'!$A:$L,8,0)=0,"",VLOOKUP($B202,'Mapping table'!$A:$L,8,0))</f>
        <v>31*107*14 cm</v>
      </c>
      <c r="U202" s="246" t="str">
        <f>IF(VLOOKUP($B202,'Mapping table'!$A:$L,9,0)=0,"",VLOOKUP($B202,'Mapping table'!$A:$L,9,0))</f>
        <v>Wood</v>
      </c>
      <c r="V202" s="189" t="str">
        <f>IF(VLOOKUP($B202,'Mapping table'!$A:$L,12,0)=0,"",VLOOKUP($B202,'Mapping table'!$A:$L,12,0))</f>
        <v>Slopers</v>
      </c>
      <c r="W202" s="4"/>
      <c r="X202" s="181">
        <f t="shared" si="30"/>
        <v>0</v>
      </c>
      <c r="Y202" s="4"/>
      <c r="Z202" s="181">
        <f>X202*VLOOKUP(B202,'Mapping table'!$A:$L,11,0)</f>
        <v>0</v>
      </c>
      <c r="AA202" s="4"/>
      <c r="AB202" s="182">
        <f>X202*VLOOKUP(B202,'Mapping table'!A:T,4,0)</f>
        <v>0</v>
      </c>
      <c r="AC202" s="4"/>
      <c r="AD202" s="183">
        <f>X202*VLOOKUP(B202,'Mapping table'!$A:$L,7,0)</f>
        <v>0</v>
      </c>
      <c r="AE202" s="184"/>
      <c r="AF202" s="185"/>
      <c r="AG202" s="4"/>
      <c r="AH202" s="181">
        <f>VLOOKUP(B202,'Mapping table'!$A:$L,11,0)</f>
        <v>1</v>
      </c>
      <c r="AI202" s="4"/>
      <c r="AJ202" s="4"/>
      <c r="AK202" s="4"/>
      <c r="AL202" s="4"/>
      <c r="AM202" s="4"/>
    </row>
    <row r="203" ht="11.25" customHeight="1" outlineLevel="1">
      <c r="A203" s="161" t="str">
        <f>VLOOKUP(B203,'Mapping table'!A:C,3,0)</f>
        <v>Wood Volumes</v>
      </c>
      <c r="B203" s="186" t="s">
        <v>349</v>
      </c>
      <c r="C203" s="69" t="s">
        <v>350</v>
      </c>
      <c r="D203" s="4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244"/>
      <c r="P203" s="175"/>
      <c r="Q203" s="187"/>
      <c r="R203" s="188"/>
      <c r="S203" s="246" t="str">
        <f>IF(VLOOKUP($B203,'Mapping table'!$A:$L,10,0)=0,"",VLOOKUP($B203,'Mapping table'!$A:$L,10,0))</f>
        <v>VBA</v>
      </c>
      <c r="T203" s="189" t="str">
        <f>IF(VLOOKUP($B203,'Mapping table'!$A:$L,8,0)=0,"",VLOOKUP($B203,'Mapping table'!$A:$L,8,0))</f>
        <v>31*107*15 cm</v>
      </c>
      <c r="U203" s="246" t="str">
        <f>IF(VLOOKUP($B203,'Mapping table'!$A:$L,9,0)=0,"",VLOOKUP($B203,'Mapping table'!$A:$L,9,0))</f>
        <v>Wood</v>
      </c>
      <c r="V203" s="189" t="str">
        <f>IF(VLOOKUP($B203,'Mapping table'!$A:$L,12,0)=0,"",VLOOKUP($B203,'Mapping table'!$A:$L,12,0))</f>
        <v>Slopers</v>
      </c>
      <c r="W203" s="4"/>
      <c r="X203" s="181">
        <f t="shared" si="30"/>
        <v>0</v>
      </c>
      <c r="Y203" s="4"/>
      <c r="Z203" s="181">
        <f>X203*VLOOKUP(B203,'Mapping table'!$A:$L,11,0)</f>
        <v>0</v>
      </c>
      <c r="AA203" s="4"/>
      <c r="AB203" s="182">
        <f>X203*VLOOKUP(B203,'Mapping table'!A:T,4,0)</f>
        <v>0</v>
      </c>
      <c r="AC203" s="4"/>
      <c r="AD203" s="183">
        <f>X203*VLOOKUP(B203,'Mapping table'!$A:$L,7,0)</f>
        <v>0</v>
      </c>
      <c r="AE203" s="184"/>
      <c r="AF203" s="185"/>
      <c r="AG203" s="4"/>
      <c r="AH203" s="181">
        <f>VLOOKUP(B203,'Mapping table'!$A:$L,11,0)</f>
        <v>1</v>
      </c>
      <c r="AI203" s="4"/>
      <c r="AJ203" s="4"/>
      <c r="AK203" s="4"/>
      <c r="AL203" s="4"/>
      <c r="AM203" s="4"/>
    </row>
    <row r="204" ht="11.25" customHeight="1" outlineLevel="1">
      <c r="A204" s="161" t="str">
        <f>VLOOKUP(B204,'Mapping table'!A:C,3,0)</f>
        <v>Wood Volumes</v>
      </c>
      <c r="B204" s="186" t="s">
        <v>351</v>
      </c>
      <c r="C204" s="69" t="s">
        <v>352</v>
      </c>
      <c r="D204" s="4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244"/>
      <c r="P204" s="175"/>
      <c r="Q204" s="187"/>
      <c r="R204" s="188"/>
      <c r="S204" s="246" t="str">
        <f>IF(VLOOKUP($B204,'Mapping table'!$A:$L,10,0)=0,"",VLOOKUP($B204,'Mapping table'!$A:$L,10,0))</f>
        <v>VBA</v>
      </c>
      <c r="T204" s="189" t="str">
        <f>IF(VLOOKUP($B204,'Mapping table'!$A:$L,8,0)=0,"",VLOOKUP($B204,'Mapping table'!$A:$L,8,0))</f>
        <v>31*107*16 cm</v>
      </c>
      <c r="U204" s="246" t="str">
        <f>IF(VLOOKUP($B204,'Mapping table'!$A:$L,9,0)=0,"",VLOOKUP($B204,'Mapping table'!$A:$L,9,0))</f>
        <v>Wood</v>
      </c>
      <c r="V204" s="189" t="str">
        <f>IF(VLOOKUP($B204,'Mapping table'!$A:$L,12,0)=0,"",VLOOKUP($B204,'Mapping table'!$A:$L,12,0))</f>
        <v>Slopers</v>
      </c>
      <c r="W204" s="4"/>
      <c r="X204" s="181">
        <f t="shared" si="30"/>
        <v>0</v>
      </c>
      <c r="Y204" s="4"/>
      <c r="Z204" s="181">
        <f>X204*VLOOKUP(B204,'Mapping table'!$A:$L,11,0)</f>
        <v>0</v>
      </c>
      <c r="AA204" s="4"/>
      <c r="AB204" s="182">
        <f>X204*VLOOKUP(B204,'Mapping table'!A:T,4,0)</f>
        <v>0</v>
      </c>
      <c r="AC204" s="4"/>
      <c r="AD204" s="183">
        <f>X204*VLOOKUP(B204,'Mapping table'!$A:$L,7,0)</f>
        <v>0</v>
      </c>
      <c r="AE204" s="184"/>
      <c r="AF204" s="185"/>
      <c r="AG204" s="4"/>
      <c r="AH204" s="181">
        <f>VLOOKUP(B204,'Mapping table'!$A:$L,11,0)</f>
        <v>1</v>
      </c>
      <c r="AI204" s="4"/>
      <c r="AJ204" s="4"/>
      <c r="AK204" s="4"/>
      <c r="AL204" s="4"/>
      <c r="AM204" s="4"/>
    </row>
    <row r="205" ht="11.25" customHeight="1" outlineLevel="1">
      <c r="A205" s="161" t="str">
        <f>VLOOKUP(B205,'Mapping table'!A:C,3,0)</f>
        <v>Wood Volumes</v>
      </c>
      <c r="B205" s="186" t="s">
        <v>353</v>
      </c>
      <c r="C205" s="69" t="s">
        <v>354</v>
      </c>
      <c r="D205" s="4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244"/>
      <c r="P205" s="175"/>
      <c r="Q205" s="187"/>
      <c r="R205" s="188"/>
      <c r="S205" s="246" t="str">
        <f>IF(VLOOKUP($B205,'Mapping table'!$A:$L,10,0)=0,"",VLOOKUP($B205,'Mapping table'!$A:$L,10,0))</f>
        <v>VBA</v>
      </c>
      <c r="T205" s="189" t="str">
        <f>IF(VLOOKUP($B205,'Mapping table'!$A:$L,8,0)=0,"",VLOOKUP($B205,'Mapping table'!$A:$L,8,0))</f>
        <v>46*153*22 cm</v>
      </c>
      <c r="U205" s="246" t="str">
        <f>IF(VLOOKUP($B205,'Mapping table'!$A:$L,9,0)=0,"",VLOOKUP($B205,'Mapping table'!$A:$L,9,0))</f>
        <v>Wood</v>
      </c>
      <c r="V205" s="189" t="str">
        <f>IF(VLOOKUP($B205,'Mapping table'!$A:$L,12,0)=0,"",VLOOKUP($B205,'Mapping table'!$A:$L,12,0))</f>
        <v>Slopers</v>
      </c>
      <c r="W205" s="4"/>
      <c r="X205" s="181">
        <f t="shared" si="30"/>
        <v>0</v>
      </c>
      <c r="Y205" s="4"/>
      <c r="Z205" s="181">
        <f>X205*VLOOKUP(B205,'Mapping table'!$A:$L,11,0)</f>
        <v>0</v>
      </c>
      <c r="AA205" s="4"/>
      <c r="AB205" s="182">
        <f>X205*VLOOKUP(B205,'Mapping table'!A:T,4,0)</f>
        <v>0</v>
      </c>
      <c r="AC205" s="4"/>
      <c r="AD205" s="183">
        <f>X205*VLOOKUP(B205,'Mapping table'!$A:$L,7,0)</f>
        <v>0</v>
      </c>
      <c r="AE205" s="184"/>
      <c r="AF205" s="185"/>
      <c r="AG205" s="4"/>
      <c r="AH205" s="181">
        <f>VLOOKUP(B205,'Mapping table'!$A:$L,11,0)</f>
        <v>1</v>
      </c>
      <c r="AI205" s="4"/>
      <c r="AJ205" s="4"/>
      <c r="AK205" s="4"/>
      <c r="AL205" s="4"/>
      <c r="AM205" s="4"/>
    </row>
    <row r="206" ht="11.25" customHeight="1" outlineLevel="1">
      <c r="A206" s="161" t="str">
        <f>VLOOKUP(B206,'Mapping table'!A:C,3,0)</f>
        <v>Wood Volumes</v>
      </c>
      <c r="B206" s="186" t="s">
        <v>355</v>
      </c>
      <c r="C206" s="69" t="s">
        <v>356</v>
      </c>
      <c r="D206" s="4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244"/>
      <c r="P206" s="175"/>
      <c r="Q206" s="187"/>
      <c r="R206" s="188"/>
      <c r="S206" s="246" t="str">
        <f>IF(VLOOKUP($B206,'Mapping table'!$A:$L,10,0)=0,"",VLOOKUP($B206,'Mapping table'!$A:$L,10,0))</f>
        <v>VBA</v>
      </c>
      <c r="T206" s="189" t="str">
        <f>IF(VLOOKUP($B206,'Mapping table'!$A:$L,8,0)=0,"",VLOOKUP($B206,'Mapping table'!$A:$L,8,0))</f>
        <v>46*153*23 cm</v>
      </c>
      <c r="U206" s="246" t="str">
        <f>IF(VLOOKUP($B206,'Mapping table'!$A:$L,9,0)=0,"",VLOOKUP($B206,'Mapping table'!$A:$L,9,0))</f>
        <v>Wood</v>
      </c>
      <c r="V206" s="189" t="str">
        <f>IF(VLOOKUP($B206,'Mapping table'!$A:$L,12,0)=0,"",VLOOKUP($B206,'Mapping table'!$A:$L,12,0))</f>
        <v>Slopers</v>
      </c>
      <c r="W206" s="4"/>
      <c r="X206" s="181">
        <f t="shared" si="30"/>
        <v>0</v>
      </c>
      <c r="Y206" s="4"/>
      <c r="Z206" s="181">
        <f>X206*VLOOKUP(B206,'Mapping table'!$A:$L,11,0)</f>
        <v>0</v>
      </c>
      <c r="AA206" s="4"/>
      <c r="AB206" s="182">
        <f>X206*VLOOKUP(B206,'Mapping table'!A:T,4,0)</f>
        <v>0</v>
      </c>
      <c r="AC206" s="4"/>
      <c r="AD206" s="183">
        <f>X206*VLOOKUP(B206,'Mapping table'!$A:$L,7,0)</f>
        <v>0</v>
      </c>
      <c r="AE206" s="184"/>
      <c r="AF206" s="185"/>
      <c r="AG206" s="4"/>
      <c r="AH206" s="181">
        <f>VLOOKUP(B206,'Mapping table'!$A:$L,11,0)</f>
        <v>1</v>
      </c>
      <c r="AI206" s="4"/>
      <c r="AJ206" s="4"/>
      <c r="AK206" s="4"/>
      <c r="AL206" s="4"/>
      <c r="AM206" s="4"/>
    </row>
    <row r="207" ht="11.25" customHeight="1" outlineLevel="1">
      <c r="A207" s="161" t="str">
        <f>VLOOKUP(B207,'Mapping table'!A:C,3,0)</f>
        <v>Wood Volumes</v>
      </c>
      <c r="B207" s="186" t="s">
        <v>357</v>
      </c>
      <c r="C207" s="69" t="s">
        <v>358</v>
      </c>
      <c r="D207" s="4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244"/>
      <c r="P207" s="175"/>
      <c r="Q207" s="187"/>
      <c r="R207" s="188"/>
      <c r="S207" s="246" t="str">
        <f>IF(VLOOKUP($B207,'Mapping table'!$A:$L,10,0)=0,"",VLOOKUP($B207,'Mapping table'!$A:$L,10,0))</f>
        <v>VBA</v>
      </c>
      <c r="T207" s="189" t="str">
        <f>IF(VLOOKUP($B207,'Mapping table'!$A:$L,8,0)=0,"",VLOOKUP($B207,'Mapping table'!$A:$L,8,0))</f>
        <v>46*153*24 cm</v>
      </c>
      <c r="U207" s="246" t="str">
        <f>IF(VLOOKUP($B207,'Mapping table'!$A:$L,9,0)=0,"",VLOOKUP($B207,'Mapping table'!$A:$L,9,0))</f>
        <v>Wood</v>
      </c>
      <c r="V207" s="189" t="str">
        <f>IF(VLOOKUP($B207,'Mapping table'!$A:$L,12,0)=0,"",VLOOKUP($B207,'Mapping table'!$A:$L,12,0))</f>
        <v>Slopers</v>
      </c>
      <c r="W207" s="4"/>
      <c r="X207" s="181">
        <f t="shared" si="30"/>
        <v>0</v>
      </c>
      <c r="Y207" s="4"/>
      <c r="Z207" s="181">
        <f>X207*VLOOKUP(B207,'Mapping table'!$A:$L,11,0)</f>
        <v>0</v>
      </c>
      <c r="AA207" s="4"/>
      <c r="AB207" s="182">
        <f>X207*VLOOKUP(B207,'Mapping table'!A:T,4,0)</f>
        <v>0</v>
      </c>
      <c r="AC207" s="4"/>
      <c r="AD207" s="183">
        <f>X207*VLOOKUP(B207,'Mapping table'!$A:$L,7,0)</f>
        <v>0</v>
      </c>
      <c r="AE207" s="184"/>
      <c r="AF207" s="185"/>
      <c r="AG207" s="4"/>
      <c r="AH207" s="181">
        <f>VLOOKUP(B207,'Mapping table'!$A:$L,11,0)</f>
        <v>1</v>
      </c>
      <c r="AI207" s="4"/>
      <c r="AJ207" s="4"/>
      <c r="AK207" s="4"/>
      <c r="AL207" s="4"/>
      <c r="AM207" s="4"/>
    </row>
    <row r="208" ht="11.25" customHeight="1" outlineLevel="1">
      <c r="A208" s="161" t="str">
        <f>VLOOKUP(B208,'Mapping table'!A:C,3,0)</f>
        <v>Wood Volumes</v>
      </c>
      <c r="B208" s="186" t="s">
        <v>359</v>
      </c>
      <c r="C208" s="69" t="s">
        <v>360</v>
      </c>
      <c r="D208" s="4"/>
      <c r="E208" s="175"/>
      <c r="F208" s="175"/>
      <c r="G208" s="175"/>
      <c r="H208" s="175"/>
      <c r="I208" s="175"/>
      <c r="J208" s="176"/>
      <c r="K208" s="176"/>
      <c r="L208" s="176"/>
      <c r="M208" s="176"/>
      <c r="N208" s="176"/>
      <c r="O208" s="176"/>
      <c r="P208" s="176"/>
      <c r="Q208" s="187"/>
      <c r="R208" s="188"/>
      <c r="S208" s="189" t="str">
        <f>IF(VLOOKUP($B208,'Mapping table'!$A:$L,10,0)=0,"",VLOOKUP($B208,'Mapping table'!$A:$L,10,0))</f>
        <v>VBA</v>
      </c>
      <c r="T208" s="189" t="str">
        <f>IF(VLOOKUP($B208,'Mapping table'!$A:$L,8,0)=0,"",VLOOKUP($B208,'Mapping table'!$A:$L,8,0))</f>
        <v>40cm*35cm*20cm</v>
      </c>
      <c r="U208" s="189" t="str">
        <f>IF(VLOOKUP($B208,'Mapping table'!$A:$L,9,0)=0,"",VLOOKUP($B208,'Mapping table'!$A:$L,9,0))</f>
        <v>Wood</v>
      </c>
      <c r="V208" s="189" t="str">
        <f>IF(VLOOKUP($B208,'Mapping table'!$A:$L,12,0)=0,"",VLOOKUP($B208,'Mapping table'!$A:$L,12,0))</f>
        <v>Jugs</v>
      </c>
      <c r="W208" s="4"/>
      <c r="X208" s="181">
        <f t="shared" si="30"/>
        <v>0</v>
      </c>
      <c r="Y208" s="4"/>
      <c r="Z208" s="181">
        <f>X208*VLOOKUP(B208,'Mapping table'!$A:$L,11,0)</f>
        <v>0</v>
      </c>
      <c r="AA208" s="4"/>
      <c r="AB208" s="182">
        <f>X208*VLOOKUP(B208,'Mapping table'!A:T,4,0)</f>
        <v>0</v>
      </c>
      <c r="AC208" s="4"/>
      <c r="AD208" s="183">
        <f>X208*VLOOKUP(B208,'Mapping table'!$A:$L,7,0)</f>
        <v>0</v>
      </c>
      <c r="AE208" s="184"/>
      <c r="AF208" s="185"/>
      <c r="AG208" s="4"/>
      <c r="AH208" s="181">
        <f>VLOOKUP(B208,'Mapping table'!$A:$L,11,0)</f>
        <v>1</v>
      </c>
      <c r="AI208" s="4"/>
      <c r="AJ208" s="4"/>
      <c r="AK208" s="4"/>
      <c r="AL208" s="4"/>
      <c r="AM208" s="4"/>
    </row>
    <row r="209" ht="11.25" customHeight="1" outlineLevel="1">
      <c r="A209" s="161" t="str">
        <f>VLOOKUP(B209,'Mapping table'!A:C,3,0)</f>
        <v>Wood Volumes</v>
      </c>
      <c r="B209" s="186" t="s">
        <v>361</v>
      </c>
      <c r="C209" s="69" t="s">
        <v>362</v>
      </c>
      <c r="D209" s="4"/>
      <c r="E209" s="175"/>
      <c r="F209" s="175"/>
      <c r="G209" s="175"/>
      <c r="H209" s="175"/>
      <c r="I209" s="175"/>
      <c r="J209" s="176"/>
      <c r="K209" s="176"/>
      <c r="L209" s="176"/>
      <c r="M209" s="176"/>
      <c r="N209" s="175"/>
      <c r="O209" s="175"/>
      <c r="P209" s="175"/>
      <c r="Q209" s="247"/>
      <c r="R209" s="188"/>
      <c r="S209" s="189" t="str">
        <f>IF(VLOOKUP($B209,'Mapping table'!$A:$L,10,0)=0,"",VLOOKUP($B209,'Mapping table'!$A:$L,10,0))</f>
        <v>VBA</v>
      </c>
      <c r="T209" s="189" t="str">
        <f>IF(VLOOKUP($B209,'Mapping table'!$A:$L,8,0)=0,"",VLOOKUP($B209,'Mapping table'!$A:$L,8,0))</f>
        <v>40cm*35cm*20cm</v>
      </c>
      <c r="U209" s="189" t="str">
        <f>IF(VLOOKUP($B209,'Mapping table'!$A:$L,9,0)=0,"",VLOOKUP($B209,'Mapping table'!$A:$L,9,0))</f>
        <v>Wood</v>
      </c>
      <c r="V209" s="189" t="str">
        <f>IF(VLOOKUP($B209,'Mapping table'!$A:$L,12,0)=0,"",VLOOKUP($B209,'Mapping table'!$A:$L,12,0))</f>
        <v>Pinches</v>
      </c>
      <c r="W209" s="4"/>
      <c r="X209" s="181">
        <f t="shared" si="30"/>
        <v>0</v>
      </c>
      <c r="Y209" s="4"/>
      <c r="Z209" s="181">
        <f>X209*VLOOKUP(B209,'Mapping table'!$A:$L,11,0)</f>
        <v>0</v>
      </c>
      <c r="AA209" s="4"/>
      <c r="AB209" s="182">
        <f>X209*VLOOKUP(B209,'Mapping table'!A:T,4,0)</f>
        <v>0</v>
      </c>
      <c r="AC209" s="4"/>
      <c r="AD209" s="183">
        <f>X209*VLOOKUP(B209,'Mapping table'!$A:$L,7,0)</f>
        <v>0</v>
      </c>
      <c r="AE209" s="184"/>
      <c r="AF209" s="185">
        <f>X209*VLOOKUP(B209,'Mapping table'!$A:$L,6,0)</f>
        <v>0</v>
      </c>
      <c r="AG209" s="4"/>
      <c r="AH209" s="181">
        <f>VLOOKUP(B209,'Mapping table'!$A:$L,11,0)</f>
        <v>1</v>
      </c>
      <c r="AI209" s="4"/>
      <c r="AJ209" s="4"/>
      <c r="AK209" s="4"/>
      <c r="AL209" s="4"/>
      <c r="AM209" s="4"/>
    </row>
    <row r="210" ht="11.25" customHeight="1" outlineLevel="1">
      <c r="A210" s="161" t="str">
        <f>VLOOKUP(B210,'Mapping table'!A:C,3,0)</f>
        <v>Wood Volumes</v>
      </c>
      <c r="B210" s="186" t="s">
        <v>363</v>
      </c>
      <c r="C210" s="69" t="s">
        <v>364</v>
      </c>
      <c r="D210" s="4"/>
      <c r="E210" s="175"/>
      <c r="F210" s="175"/>
      <c r="G210" s="175"/>
      <c r="H210" s="175"/>
      <c r="I210" s="175"/>
      <c r="J210" s="176"/>
      <c r="K210" s="176"/>
      <c r="L210" s="176"/>
      <c r="M210" s="176"/>
      <c r="N210" s="176"/>
      <c r="O210" s="244"/>
      <c r="P210" s="176"/>
      <c r="Q210" s="247"/>
      <c r="R210" s="188"/>
      <c r="S210" s="189" t="str">
        <f>IF(VLOOKUP($B210,'Mapping table'!$A:$L,10,0)=0,"",VLOOKUP($B210,'Mapping table'!$A:$L,10,0))</f>
        <v>VBA</v>
      </c>
      <c r="T210" s="189" t="str">
        <f>IF(VLOOKUP($B210,'Mapping table'!$A:$L,8,0)=0,"",VLOOKUP($B210,'Mapping table'!$A:$L,8,0))</f>
        <v>40cm*40cm*20cm</v>
      </c>
      <c r="U210" s="189" t="str">
        <f>IF(VLOOKUP($B210,'Mapping table'!$A:$L,9,0)=0,"",VLOOKUP($B210,'Mapping table'!$A:$L,9,0))</f>
        <v>Wood</v>
      </c>
      <c r="V210" s="189" t="str">
        <f>IF(VLOOKUP($B210,'Mapping table'!$A:$L,12,0)=0,"",VLOOKUP($B210,'Mapping table'!$A:$L,12,0))</f>
        <v>Slopers</v>
      </c>
      <c r="W210" s="4"/>
      <c r="X210" s="181">
        <f t="shared" si="30"/>
        <v>0</v>
      </c>
      <c r="Y210" s="4"/>
      <c r="Z210" s="181">
        <f>X210*VLOOKUP(B210,'Mapping table'!$A:$L,11,0)</f>
        <v>0</v>
      </c>
      <c r="AA210" s="4"/>
      <c r="AB210" s="182">
        <f>X210*VLOOKUP(B210,'Mapping table'!A:T,4,0)</f>
        <v>0</v>
      </c>
      <c r="AC210" s="4"/>
      <c r="AD210" s="183">
        <f>X210*VLOOKUP(B210,'Mapping table'!$A:$L,7,0)</f>
        <v>0</v>
      </c>
      <c r="AE210" s="184"/>
      <c r="AF210" s="185">
        <f>X210*VLOOKUP(B210,'Mapping table'!$A:$L,6,0)</f>
        <v>0</v>
      </c>
      <c r="AG210" s="4"/>
      <c r="AH210" s="181">
        <f>VLOOKUP(B210,'Mapping table'!$A:$L,11,0)</f>
        <v>1</v>
      </c>
      <c r="AI210" s="4"/>
      <c r="AJ210" s="4"/>
      <c r="AK210" s="4"/>
      <c r="AL210" s="4"/>
      <c r="AM210" s="4"/>
    </row>
    <row r="211" ht="11.25" customHeight="1" outlineLevel="1">
      <c r="A211" s="161" t="str">
        <f>VLOOKUP(B211,'Mapping table'!A:C,3,0)</f>
        <v>Wood Volumes</v>
      </c>
      <c r="B211" s="186" t="s">
        <v>365</v>
      </c>
      <c r="C211" s="69" t="s">
        <v>366</v>
      </c>
      <c r="D211" s="4"/>
      <c r="E211" s="175"/>
      <c r="F211" s="175"/>
      <c r="G211" s="175"/>
      <c r="H211" s="175"/>
      <c r="I211" s="175"/>
      <c r="J211" s="176"/>
      <c r="K211" s="176"/>
      <c r="L211" s="175"/>
      <c r="M211" s="176"/>
      <c r="N211" s="175"/>
      <c r="O211" s="244"/>
      <c r="P211" s="176"/>
      <c r="Q211" s="187"/>
      <c r="R211" s="188"/>
      <c r="S211" s="189" t="str">
        <f>IF(VLOOKUP($B211,'Mapping table'!$A:$L,10,0)=0,"",VLOOKUP($B211,'Mapping table'!$A:$L,10,0))</f>
        <v>VBA</v>
      </c>
      <c r="T211" s="189" t="str">
        <f>IF(VLOOKUP($B211,'Mapping table'!$A:$L,8,0)=0,"",VLOOKUP($B211,'Mapping table'!$A:$L,8,0))</f>
        <v>40*40*15 cm</v>
      </c>
      <c r="U211" s="189" t="str">
        <f>IF(VLOOKUP($B211,'Mapping table'!$A:$L,9,0)=0,"",VLOOKUP($B211,'Mapping table'!$A:$L,9,0))</f>
        <v>Wood</v>
      </c>
      <c r="V211" s="189" t="str">
        <f>IF(VLOOKUP($B211,'Mapping table'!$A:$L,12,0)=0,"",VLOOKUP($B211,'Mapping table'!$A:$L,12,0))</f>
        <v>Pinches</v>
      </c>
      <c r="W211" s="4"/>
      <c r="X211" s="181">
        <f t="shared" si="30"/>
        <v>0</v>
      </c>
      <c r="Y211" s="4"/>
      <c r="Z211" s="181">
        <f>X211*VLOOKUP(B211,'Mapping table'!$A:$L,11,0)</f>
        <v>0</v>
      </c>
      <c r="AA211" s="4"/>
      <c r="AB211" s="182">
        <f>X211*VLOOKUP(B211,'Mapping table'!A:T,4,0)</f>
        <v>0</v>
      </c>
      <c r="AC211" s="4"/>
      <c r="AD211" s="183">
        <f>X211*VLOOKUP(B211,'Mapping table'!$A:$L,7,0)</f>
        <v>0</v>
      </c>
      <c r="AE211" s="184"/>
      <c r="AF211" s="185">
        <f>X211*VLOOKUP(B211,'Mapping table'!$A:$L,6,0)</f>
        <v>0</v>
      </c>
      <c r="AG211" s="4"/>
      <c r="AH211" s="181">
        <f>VLOOKUP(B211,'Mapping table'!$A:$L,11,0)</f>
        <v>1</v>
      </c>
      <c r="AI211" s="4"/>
      <c r="AJ211" s="4"/>
      <c r="AK211" s="4"/>
      <c r="AL211" s="4"/>
      <c r="AM211" s="4"/>
    </row>
    <row r="212" ht="11.25" customHeight="1" outlineLevel="1">
      <c r="A212" s="161" t="str">
        <f>VLOOKUP(B212,'Mapping table'!A:C,3,0)</f>
        <v>Wood Volumes</v>
      </c>
      <c r="B212" s="186" t="s">
        <v>367</v>
      </c>
      <c r="C212" s="69" t="s">
        <v>368</v>
      </c>
      <c r="D212" s="4"/>
      <c r="E212" s="175"/>
      <c r="F212" s="175"/>
      <c r="G212" s="175"/>
      <c r="H212" s="175"/>
      <c r="I212" s="175"/>
      <c r="J212" s="176"/>
      <c r="K212" s="176"/>
      <c r="L212" s="176"/>
      <c r="M212" s="176"/>
      <c r="N212" s="176"/>
      <c r="O212" s="244"/>
      <c r="P212" s="176"/>
      <c r="Q212" s="187"/>
      <c r="R212" s="188"/>
      <c r="S212" s="189" t="str">
        <f>IF(VLOOKUP($B212,'Mapping table'!$A:$L,10,0)=0,"",VLOOKUP($B212,'Mapping table'!$A:$L,10,0))</f>
        <v>VBA</v>
      </c>
      <c r="T212" s="189" t="str">
        <f>IF(VLOOKUP($B212,'Mapping table'!$A:$L,8,0)=0,"",VLOOKUP($B212,'Mapping table'!$A:$L,8,0))</f>
        <v>20*18*10 cm</v>
      </c>
      <c r="U212" s="189" t="str">
        <f>IF(VLOOKUP($B212,'Mapping table'!$A:$L,9,0)=0,"",VLOOKUP($B212,'Mapping table'!$A:$L,9,0))</f>
        <v>Wood</v>
      </c>
      <c r="V212" s="189" t="str">
        <f>IF(VLOOKUP($B212,'Mapping table'!$A:$L,12,0)=0,"",VLOOKUP($B212,'Mapping table'!$A:$L,12,0))</f>
        <v>Pinches</v>
      </c>
      <c r="W212" s="4"/>
      <c r="X212" s="181">
        <f t="shared" si="30"/>
        <v>0</v>
      </c>
      <c r="Y212" s="4"/>
      <c r="Z212" s="181">
        <f>X212*VLOOKUP(B212,'Mapping table'!$A:$L,11,0)</f>
        <v>0</v>
      </c>
      <c r="AA212" s="4"/>
      <c r="AB212" s="182">
        <f>X212*VLOOKUP(B212,'Mapping table'!A:T,4,0)</f>
        <v>0</v>
      </c>
      <c r="AC212" s="4"/>
      <c r="AD212" s="183">
        <f>X212*VLOOKUP(B212,'Mapping table'!$A:$L,7,0)</f>
        <v>0</v>
      </c>
      <c r="AE212" s="184"/>
      <c r="AF212" s="185">
        <f>X212*VLOOKUP(B212,'Mapping table'!$A:$L,6,0)</f>
        <v>0</v>
      </c>
      <c r="AG212" s="4"/>
      <c r="AH212" s="181">
        <f>VLOOKUP(B212,'Mapping table'!$A:$L,11,0)</f>
        <v>3</v>
      </c>
      <c r="AI212" s="4"/>
      <c r="AJ212" s="4"/>
      <c r="AK212" s="4"/>
      <c r="AL212" s="4"/>
      <c r="AM212" s="4"/>
    </row>
    <row r="213" ht="11.25" customHeight="1" outlineLevel="1">
      <c r="A213" s="161" t="str">
        <f>VLOOKUP(B213,'Mapping table'!A:C,3,0)</f>
        <v>Wood Volumes</v>
      </c>
      <c r="B213" s="186" t="s">
        <v>369</v>
      </c>
      <c r="C213" s="69" t="s">
        <v>370</v>
      </c>
      <c r="D213" s="4"/>
      <c r="E213" s="175"/>
      <c r="F213" s="175"/>
      <c r="G213" s="175"/>
      <c r="H213" s="175"/>
      <c r="I213" s="175"/>
      <c r="J213" s="175"/>
      <c r="K213" s="175"/>
      <c r="L213" s="175"/>
      <c r="M213" s="176"/>
      <c r="N213" s="176"/>
      <c r="O213" s="244"/>
      <c r="P213" s="176"/>
      <c r="Q213" s="247"/>
      <c r="R213" s="188"/>
      <c r="S213" s="189" t="str">
        <f>IF(VLOOKUP($B213,'Mapping table'!$A:$L,10,0)=0,"",VLOOKUP($B213,'Mapping table'!$A:$L,10,0))</f>
        <v>VBA</v>
      </c>
      <c r="T213" s="189" t="str">
        <f>IF(VLOOKUP($B213,'Mapping table'!$A:$L,8,0)=0,"",VLOOKUP($B213,'Mapping table'!$A:$L,8,0))</f>
        <v>133cm*100cm*20cm</v>
      </c>
      <c r="U213" s="189" t="str">
        <f>IF(VLOOKUP($B213,'Mapping table'!$A:$L,9,0)=0,"",VLOOKUP($B213,'Mapping table'!$A:$L,9,0))</f>
        <v>Wood</v>
      </c>
      <c r="V213" s="189" t="str">
        <f>IF(VLOOKUP($B213,'Mapping table'!$A:$L,12,0)=0,"",VLOOKUP($B213,'Mapping table'!$A:$L,12,0))</f>
        <v>Pinches</v>
      </c>
      <c r="W213" s="4"/>
      <c r="X213" s="181">
        <f t="shared" si="30"/>
        <v>0</v>
      </c>
      <c r="Y213" s="4"/>
      <c r="Z213" s="181">
        <f>X213*VLOOKUP(B213,'Mapping table'!$A:$L,11,0)</f>
        <v>0</v>
      </c>
      <c r="AA213" s="4"/>
      <c r="AB213" s="182">
        <f>X213*VLOOKUP(B213,'Mapping table'!A:T,4,0)</f>
        <v>0</v>
      </c>
      <c r="AC213" s="4"/>
      <c r="AD213" s="183">
        <f>X213*VLOOKUP(B213,'Mapping table'!$A:$L,7,0)</f>
        <v>0</v>
      </c>
      <c r="AE213" s="184"/>
      <c r="AF213" s="185">
        <f>X213*VLOOKUP(B213,'Mapping table'!$A:$L,6,0)</f>
        <v>0</v>
      </c>
      <c r="AG213" s="4"/>
      <c r="AH213" s="181">
        <f>VLOOKUP(B213,'Mapping table'!$A:$L,11,0)</f>
        <v>2</v>
      </c>
      <c r="AI213" s="4"/>
      <c r="AJ213" s="4"/>
      <c r="AK213" s="4"/>
      <c r="AL213" s="4"/>
      <c r="AM213" s="4"/>
    </row>
    <row r="214" ht="11.25" customHeight="1" outlineLevel="1">
      <c r="A214" s="161" t="str">
        <f>VLOOKUP(B214,'Mapping table'!A:C,3,0)</f>
        <v>Wood Volumes</v>
      </c>
      <c r="B214" s="186" t="s">
        <v>371</v>
      </c>
      <c r="C214" s="69" t="s">
        <v>372</v>
      </c>
      <c r="D214" s="4"/>
      <c r="E214" s="175"/>
      <c r="F214" s="175"/>
      <c r="G214" s="175"/>
      <c r="H214" s="175"/>
      <c r="I214" s="175"/>
      <c r="J214" s="175"/>
      <c r="K214" s="175"/>
      <c r="L214" s="175"/>
      <c r="M214" s="176"/>
      <c r="N214" s="176"/>
      <c r="O214" s="244"/>
      <c r="P214" s="175"/>
      <c r="Q214" s="247"/>
      <c r="R214" s="188"/>
      <c r="S214" s="189" t="str">
        <f>IF(VLOOKUP($B214,'Mapping table'!$A:$L,10,0)=0,"",VLOOKUP($B214,'Mapping table'!$A:$L,10,0))</f>
        <v>VBA</v>
      </c>
      <c r="T214" s="189" t="str">
        <f>IF(VLOOKUP($B214,'Mapping table'!$A:$L,8,0)=0,"",VLOOKUP($B214,'Mapping table'!$A:$L,8,0))</f>
        <v>80cm*70cm*20cm</v>
      </c>
      <c r="U214" s="189" t="str">
        <f>IF(VLOOKUP($B214,'Mapping table'!$A:$L,9,0)=0,"",VLOOKUP($B214,'Mapping table'!$A:$L,9,0))</f>
        <v>Wood</v>
      </c>
      <c r="V214" s="189" t="str">
        <f>IF(VLOOKUP($B214,'Mapping table'!$A:$L,12,0)=0,"",VLOOKUP($B214,'Mapping table'!$A:$L,12,0))</f>
        <v>Pinches</v>
      </c>
      <c r="W214" s="4"/>
      <c r="X214" s="181">
        <f t="shared" si="30"/>
        <v>0</v>
      </c>
      <c r="Y214" s="4"/>
      <c r="Z214" s="181">
        <f>X214*VLOOKUP(B214,'Mapping table'!$A:$L,11,0)</f>
        <v>0</v>
      </c>
      <c r="AA214" s="4"/>
      <c r="AB214" s="182">
        <f>X214*VLOOKUP(B214,'Mapping table'!A:T,4,0)</f>
        <v>0</v>
      </c>
      <c r="AC214" s="4"/>
      <c r="AD214" s="183">
        <f>X214*VLOOKUP(B214,'Mapping table'!$A:$L,7,0)</f>
        <v>0</v>
      </c>
      <c r="AE214" s="184"/>
      <c r="AF214" s="185">
        <f>X214*VLOOKUP(B214,'Mapping table'!$A:$L,6,0)</f>
        <v>0</v>
      </c>
      <c r="AG214" s="4"/>
      <c r="AH214" s="181">
        <f>VLOOKUP(B214,'Mapping table'!$A:$L,11,0)</f>
        <v>2</v>
      </c>
      <c r="AI214" s="4"/>
      <c r="AJ214" s="4"/>
      <c r="AK214" s="4"/>
      <c r="AL214" s="4"/>
      <c r="AM214" s="4"/>
    </row>
    <row r="215" ht="11.25" customHeight="1" outlineLevel="1">
      <c r="A215" s="161" t="str">
        <f>VLOOKUP(B215,'Mapping table'!A:C,3,0)</f>
        <v>Wood Volumes</v>
      </c>
      <c r="B215" s="186" t="s">
        <v>373</v>
      </c>
      <c r="C215" s="69" t="s">
        <v>374</v>
      </c>
      <c r="D215" s="4"/>
      <c r="E215" s="175"/>
      <c r="F215" s="175"/>
      <c r="G215" s="175"/>
      <c r="H215" s="175"/>
      <c r="I215" s="175"/>
      <c r="J215" s="175"/>
      <c r="K215" s="175"/>
      <c r="L215" s="175"/>
      <c r="M215" s="176"/>
      <c r="N215" s="176"/>
      <c r="O215" s="244"/>
      <c r="P215" s="176"/>
      <c r="Q215" s="247"/>
      <c r="R215" s="188"/>
      <c r="S215" s="189" t="str">
        <f>IF(VLOOKUP($B215,'Mapping table'!$A:$L,10,0)=0,"",VLOOKUP($B215,'Mapping table'!$A:$L,10,0))</f>
        <v>VBA</v>
      </c>
      <c r="T215" s="189" t="str">
        <f>IF(VLOOKUP($B215,'Mapping table'!$A:$L,8,0)=0,"",VLOOKUP($B215,'Mapping table'!$A:$L,8,0))</f>
        <v>40cm*80cm*35cm</v>
      </c>
      <c r="U215" s="189" t="str">
        <f>IF(VLOOKUP($B215,'Mapping table'!$A:$L,9,0)=0,"",VLOOKUP($B215,'Mapping table'!$A:$L,9,0))</f>
        <v>Wood</v>
      </c>
      <c r="V215" s="189" t="str">
        <f>IF(VLOOKUP($B215,'Mapping table'!$A:$L,12,0)=0,"",VLOOKUP($B215,'Mapping table'!$A:$L,12,0))</f>
        <v>Slopers</v>
      </c>
      <c r="W215" s="4"/>
      <c r="X215" s="181">
        <f t="shared" si="30"/>
        <v>0</v>
      </c>
      <c r="Y215" s="4"/>
      <c r="Z215" s="181">
        <f>X215*VLOOKUP(B215,'Mapping table'!$A:$L,11,0)</f>
        <v>0</v>
      </c>
      <c r="AA215" s="4"/>
      <c r="AB215" s="182">
        <f>X215*VLOOKUP(B215,'Mapping table'!A:T,4,0)</f>
        <v>0</v>
      </c>
      <c r="AC215" s="4"/>
      <c r="AD215" s="183">
        <f>X215*VLOOKUP(B215,'Mapping table'!$A:$L,7,0)</f>
        <v>0</v>
      </c>
      <c r="AE215" s="184"/>
      <c r="AF215" s="185">
        <f>X215*VLOOKUP(B215,'Mapping table'!$A:$L,6,0)</f>
        <v>0</v>
      </c>
      <c r="AG215" s="4"/>
      <c r="AH215" s="181">
        <f>VLOOKUP(B215,'Mapping table'!$A:$L,11,0)</f>
        <v>1</v>
      </c>
      <c r="AI215" s="4"/>
      <c r="AJ215" s="4"/>
      <c r="AK215" s="4"/>
      <c r="AL215" s="4"/>
      <c r="AM215" s="4"/>
    </row>
    <row r="216" ht="11.25" customHeight="1" outlineLevel="1">
      <c r="A216" s="161" t="str">
        <f>VLOOKUP(B216,'Mapping table'!A:C,3,0)</f>
        <v>Wood Volumes</v>
      </c>
      <c r="B216" s="186" t="s">
        <v>375</v>
      </c>
      <c r="C216" s="69" t="s">
        <v>376</v>
      </c>
      <c r="D216" s="4"/>
      <c r="E216" s="175"/>
      <c r="F216" s="175"/>
      <c r="G216" s="175"/>
      <c r="H216" s="175"/>
      <c r="I216" s="175"/>
      <c r="J216" s="175"/>
      <c r="K216" s="175"/>
      <c r="L216" s="175"/>
      <c r="M216" s="176"/>
      <c r="N216" s="176"/>
      <c r="O216" s="244"/>
      <c r="P216" s="175"/>
      <c r="Q216" s="247"/>
      <c r="R216" s="188"/>
      <c r="S216" s="189" t="str">
        <f>IF(VLOOKUP($B216,'Mapping table'!$A:$L,10,0)=0,"",VLOOKUP($B216,'Mapping table'!$A:$L,10,0))</f>
        <v>VBA</v>
      </c>
      <c r="T216" s="189" t="str">
        <f>IF(VLOOKUP($B216,'Mapping table'!$A:$L,8,0)=0,"",VLOOKUP($B216,'Mapping table'!$A:$L,8,0))</f>
        <v>116cm*40cm*32cm</v>
      </c>
      <c r="U216" s="189" t="str">
        <f>IF(VLOOKUP($B216,'Mapping table'!$A:$L,9,0)=0,"",VLOOKUP($B216,'Mapping table'!$A:$L,9,0))</f>
        <v>Wood</v>
      </c>
      <c r="V216" s="189" t="str">
        <f>IF(VLOOKUP($B216,'Mapping table'!$A:$L,12,0)=0,"",VLOOKUP($B216,'Mapping table'!$A:$L,12,0))</f>
        <v>Slopers</v>
      </c>
      <c r="W216" s="4"/>
      <c r="X216" s="181">
        <f t="shared" si="30"/>
        <v>0</v>
      </c>
      <c r="Y216" s="4"/>
      <c r="Z216" s="181">
        <f>X216*VLOOKUP(B216,'Mapping table'!$A:$L,11,0)</f>
        <v>0</v>
      </c>
      <c r="AA216" s="4"/>
      <c r="AB216" s="182">
        <f>X216*VLOOKUP(B216,'Mapping table'!A:T,4,0)</f>
        <v>0</v>
      </c>
      <c r="AC216" s="4"/>
      <c r="AD216" s="183">
        <f>X216*VLOOKUP(B216,'Mapping table'!$A:$L,7,0)</f>
        <v>0</v>
      </c>
      <c r="AE216" s="184"/>
      <c r="AF216" s="185">
        <f>X216*VLOOKUP(B216,'Mapping table'!$A:$L,6,0)</f>
        <v>0</v>
      </c>
      <c r="AG216" s="4"/>
      <c r="AH216" s="181">
        <f>VLOOKUP(B216,'Mapping table'!$A:$L,11,0)</f>
        <v>1</v>
      </c>
      <c r="AI216" s="4"/>
      <c r="AJ216" s="4"/>
      <c r="AK216" s="4"/>
      <c r="AL216" s="4"/>
      <c r="AM216" s="4"/>
    </row>
    <row r="217" ht="11.25" customHeight="1" outlineLevel="1">
      <c r="A217" s="161" t="str">
        <f>VLOOKUP(B217,'Mapping table'!A:C,3,0)</f>
        <v>Wood Volumes</v>
      </c>
      <c r="B217" s="186" t="s">
        <v>377</v>
      </c>
      <c r="C217" s="69" t="s">
        <v>378</v>
      </c>
      <c r="D217" s="4"/>
      <c r="E217" s="175"/>
      <c r="F217" s="175"/>
      <c r="G217" s="175"/>
      <c r="H217" s="175"/>
      <c r="I217" s="175"/>
      <c r="J217" s="175"/>
      <c r="K217" s="175"/>
      <c r="L217" s="175"/>
      <c r="M217" s="176"/>
      <c r="N217" s="176"/>
      <c r="O217" s="244"/>
      <c r="P217" s="175"/>
      <c r="Q217" s="247"/>
      <c r="R217" s="188"/>
      <c r="S217" s="189" t="str">
        <f>IF(VLOOKUP($B217,'Mapping table'!$A:$L,10,0)=0,"",VLOOKUP($B217,'Mapping table'!$A:$L,10,0))</f>
        <v>VBA</v>
      </c>
      <c r="T217" s="189" t="str">
        <f>IF(VLOOKUP($B217,'Mapping table'!$A:$L,8,0)=0,"",VLOOKUP($B217,'Mapping table'!$A:$L,8,0))</f>
        <v>80cm*70cm*32cm</v>
      </c>
      <c r="U217" s="189" t="str">
        <f>IF(VLOOKUP($B217,'Mapping table'!$A:$L,9,0)=0,"",VLOOKUP($B217,'Mapping table'!$A:$L,9,0))</f>
        <v>Wood</v>
      </c>
      <c r="V217" s="189" t="str">
        <f>IF(VLOOKUP($B217,'Mapping table'!$A:$L,12,0)=0,"",VLOOKUP($B217,'Mapping table'!$A:$L,12,0))</f>
        <v>Slopers</v>
      </c>
      <c r="W217" s="4"/>
      <c r="X217" s="181">
        <f t="shared" si="30"/>
        <v>0</v>
      </c>
      <c r="Y217" s="4"/>
      <c r="Z217" s="181">
        <f>X217*VLOOKUP(B217,'Mapping table'!$A:$L,11,0)</f>
        <v>0</v>
      </c>
      <c r="AA217" s="4"/>
      <c r="AB217" s="182">
        <f>X217*VLOOKUP(B217,'Mapping table'!A:T,4,0)</f>
        <v>0</v>
      </c>
      <c r="AC217" s="4"/>
      <c r="AD217" s="183">
        <f>X217*VLOOKUP(B217,'Mapping table'!$A:$L,7,0)</f>
        <v>0</v>
      </c>
      <c r="AE217" s="184"/>
      <c r="AF217" s="185">
        <f>X217*VLOOKUP(B217,'Mapping table'!$A:$L,6,0)</f>
        <v>0</v>
      </c>
      <c r="AG217" s="4"/>
      <c r="AH217" s="181">
        <f>VLOOKUP(B217,'Mapping table'!$A:$L,11,0)</f>
        <v>1</v>
      </c>
      <c r="AI217" s="4"/>
      <c r="AJ217" s="4"/>
      <c r="AK217" s="4"/>
      <c r="AL217" s="4"/>
      <c r="AM217" s="4"/>
    </row>
    <row r="218" ht="11.25" customHeight="1" outlineLevel="1">
      <c r="A218" s="161" t="str">
        <f>VLOOKUP(B218,'Mapping table'!A:C,3,0)</f>
        <v>Wood Volumes</v>
      </c>
      <c r="B218" s="186" t="s">
        <v>379</v>
      </c>
      <c r="C218" s="69" t="s">
        <v>380</v>
      </c>
      <c r="D218" s="4"/>
      <c r="E218" s="175"/>
      <c r="F218" s="175"/>
      <c r="G218" s="175"/>
      <c r="H218" s="175"/>
      <c r="I218" s="175"/>
      <c r="J218" s="175"/>
      <c r="K218" s="175"/>
      <c r="L218" s="175"/>
      <c r="M218" s="176"/>
      <c r="N218" s="176"/>
      <c r="O218" s="244"/>
      <c r="P218" s="175"/>
      <c r="Q218" s="247"/>
      <c r="R218" s="188"/>
      <c r="S218" s="189" t="str">
        <f>IF(VLOOKUP($B218,'Mapping table'!$A:$L,10,0)=0,"",VLOOKUP($B218,'Mapping table'!$A:$L,10,0))</f>
        <v>VBA</v>
      </c>
      <c r="T218" s="189" t="str">
        <f>IF(VLOOKUP($B218,'Mapping table'!$A:$L,8,0)=0,"",VLOOKUP($B218,'Mapping table'!$A:$L,8,0))</f>
        <v>80cm*77cm*33cm</v>
      </c>
      <c r="U218" s="189" t="str">
        <f>IF(VLOOKUP($B218,'Mapping table'!$A:$L,9,0)=0,"",VLOOKUP($B218,'Mapping table'!$A:$L,9,0))</f>
        <v>Wood</v>
      </c>
      <c r="V218" s="189" t="str">
        <f>IF(VLOOKUP($B218,'Mapping table'!$A:$L,12,0)=0,"",VLOOKUP($B218,'Mapping table'!$A:$L,12,0))</f>
        <v>Slopers</v>
      </c>
      <c r="W218" s="4"/>
      <c r="X218" s="181">
        <f t="shared" si="30"/>
        <v>0</v>
      </c>
      <c r="Y218" s="4"/>
      <c r="Z218" s="181">
        <f>X218*VLOOKUP(B218,'Mapping table'!$A:$L,11,0)</f>
        <v>0</v>
      </c>
      <c r="AA218" s="4"/>
      <c r="AB218" s="182">
        <f>X218*VLOOKUP(B218,'Mapping table'!A:T,4,0)</f>
        <v>0</v>
      </c>
      <c r="AC218" s="4"/>
      <c r="AD218" s="183">
        <f>X218*VLOOKUP(B218,'Mapping table'!$A:$L,7,0)</f>
        <v>0</v>
      </c>
      <c r="AE218" s="184"/>
      <c r="AF218" s="185">
        <f>X218*VLOOKUP(B218,'Mapping table'!$A:$L,6,0)</f>
        <v>0</v>
      </c>
      <c r="AG218" s="4"/>
      <c r="AH218" s="181">
        <f>VLOOKUP(B218,'Mapping table'!$A:$L,11,0)</f>
        <v>1</v>
      </c>
      <c r="AI218" s="4"/>
      <c r="AJ218" s="4"/>
      <c r="AK218" s="4"/>
      <c r="AL218" s="4"/>
      <c r="AM218" s="4"/>
    </row>
    <row r="219" ht="11.25" customHeight="1" outlineLevel="1">
      <c r="A219" s="161" t="str">
        <f>VLOOKUP(B219,'Mapping table'!A:C,3,0)</f>
        <v>Wood Volumes</v>
      </c>
      <c r="B219" s="193" t="s">
        <v>381</v>
      </c>
      <c r="C219" s="206" t="s">
        <v>382</v>
      </c>
      <c r="D219" s="4"/>
      <c r="E219" s="175"/>
      <c r="F219" s="175"/>
      <c r="G219" s="175"/>
      <c r="H219" s="175"/>
      <c r="I219" s="175"/>
      <c r="J219" s="175"/>
      <c r="K219" s="175"/>
      <c r="L219" s="175"/>
      <c r="M219" s="176"/>
      <c r="N219" s="176"/>
      <c r="O219" s="244"/>
      <c r="P219" s="175"/>
      <c r="Q219" s="248"/>
      <c r="R219" s="196"/>
      <c r="S219" s="197" t="str">
        <f>IF(VLOOKUP($B219,'Mapping table'!$A:$L,10,0)=0,"",VLOOKUP($B219,'Mapping table'!$A:$L,10,0))</f>
        <v>VBA</v>
      </c>
      <c r="T219" s="197" t="str">
        <f>IF(VLOOKUP($B219,'Mapping table'!$A:$L,8,0)=0,"",VLOOKUP($B219,'Mapping table'!$A:$L,8,0))</f>
        <v>80cm*70cm*33cm</v>
      </c>
      <c r="U219" s="197" t="str">
        <f>IF(VLOOKUP($B219,'Mapping table'!$A:$L,9,0)=0,"",VLOOKUP($B219,'Mapping table'!$A:$L,9,0))</f>
        <v>Wood</v>
      </c>
      <c r="V219" s="189" t="str">
        <f>IF(VLOOKUP($B219,'Mapping table'!$A:$L,12,0)=0,"",VLOOKUP($B219,'Mapping table'!$A:$L,12,0))</f>
        <v>Pinches</v>
      </c>
      <c r="W219" s="4"/>
      <c r="X219" s="181">
        <f t="shared" si="30"/>
        <v>0</v>
      </c>
      <c r="Y219" s="4"/>
      <c r="Z219" s="181">
        <f>X219*VLOOKUP(B219,'Mapping table'!$A:$L,11,0)</f>
        <v>0</v>
      </c>
      <c r="AA219" s="4"/>
      <c r="AB219" s="182">
        <f>X219*VLOOKUP(B219,'Mapping table'!A:T,4,0)</f>
        <v>0</v>
      </c>
      <c r="AC219" s="4"/>
      <c r="AD219" s="183">
        <f>X219*VLOOKUP(B219,'Mapping table'!$A:$L,7,0)</f>
        <v>0</v>
      </c>
      <c r="AE219" s="184"/>
      <c r="AF219" s="185">
        <f>X219*VLOOKUP(B219,'Mapping table'!$A:$L,6,0)</f>
        <v>0</v>
      </c>
      <c r="AG219" s="4"/>
      <c r="AH219" s="181">
        <f>VLOOKUP(B219,'Mapping table'!$A:$L,11,0)</f>
        <v>1</v>
      </c>
      <c r="AI219" s="4"/>
      <c r="AJ219" s="4"/>
      <c r="AK219" s="4"/>
      <c r="AL219" s="4"/>
      <c r="AM219" s="4"/>
    </row>
    <row r="220" ht="7.5" customHeight="1">
      <c r="A220" s="161"/>
      <c r="B220" s="4"/>
      <c r="C220" s="4"/>
      <c r="D220" s="4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4"/>
      <c r="T220" s="4"/>
      <c r="U220" s="4"/>
      <c r="V220" s="4"/>
      <c r="W220" s="4"/>
      <c r="X220" s="181"/>
      <c r="Y220" s="4"/>
      <c r="Z220" s="181"/>
      <c r="AA220" s="4"/>
      <c r="AB220" s="182"/>
      <c r="AC220" s="4"/>
      <c r="AD220" s="183"/>
      <c r="AE220" s="184"/>
      <c r="AF220" s="185"/>
      <c r="AG220" s="4"/>
      <c r="AH220" s="181"/>
      <c r="AI220" s="4"/>
      <c r="AJ220" s="4"/>
      <c r="AK220" s="4"/>
      <c r="AL220" s="4"/>
      <c r="AM220" s="4"/>
    </row>
    <row r="221" ht="11.25" customHeight="1">
      <c r="A221" s="161"/>
      <c r="B221" s="249" t="str">
        <f t="shared" ref="B221:C221" si="31">B$85</f>
        <v>Code</v>
      </c>
      <c r="C221" s="250" t="str">
        <f t="shared" si="31"/>
        <v>Designation</v>
      </c>
      <c r="D221" s="4"/>
      <c r="E221" s="251" t="s">
        <v>80</v>
      </c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65"/>
      <c r="S221" s="252" t="s">
        <v>159</v>
      </c>
      <c r="T221" s="252" t="str">
        <f t="shared" ref="T221:V221" si="32">T$85</f>
        <v>Size</v>
      </c>
      <c r="U221" s="252" t="str">
        <f t="shared" si="32"/>
        <v>Materials</v>
      </c>
      <c r="V221" s="250" t="str">
        <f t="shared" si="32"/>
        <v>Grips</v>
      </c>
      <c r="W221" s="4"/>
      <c r="X221" s="181"/>
      <c r="Y221" s="4"/>
      <c r="Z221" s="181"/>
      <c r="AA221" s="4"/>
      <c r="AB221" s="182"/>
      <c r="AC221" s="4"/>
      <c r="AD221" s="183"/>
      <c r="AE221" s="184"/>
      <c r="AF221" s="185"/>
      <c r="AG221" s="4"/>
      <c r="AH221" s="181"/>
      <c r="AI221" s="4"/>
      <c r="AJ221" s="4"/>
      <c r="AK221" s="4"/>
      <c r="AL221" s="4"/>
      <c r="AM221" s="4"/>
    </row>
    <row r="222" ht="7.5" customHeight="1" outlineLevel="1">
      <c r="A222" s="161"/>
      <c r="B222" s="4"/>
      <c r="C222" s="4"/>
      <c r="D222" s="4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4"/>
      <c r="T222" s="4"/>
      <c r="U222" s="4"/>
      <c r="V222" s="4"/>
      <c r="W222" s="4"/>
      <c r="X222" s="181"/>
      <c r="Y222" s="4"/>
      <c r="Z222" s="181"/>
      <c r="AA222" s="4"/>
      <c r="AB222" s="182"/>
      <c r="AC222" s="4"/>
      <c r="AD222" s="183"/>
      <c r="AE222" s="184"/>
      <c r="AF222" s="185"/>
      <c r="AG222" s="4"/>
      <c r="AH222" s="181"/>
      <c r="AI222" s="4"/>
      <c r="AJ222" s="4"/>
      <c r="AK222" s="4"/>
      <c r="AL222" s="4"/>
      <c r="AM222" s="4"/>
    </row>
    <row r="223" ht="11.25" customHeight="1" outlineLevel="1">
      <c r="A223" s="161" t="str">
        <f>VLOOKUP(B223,'Mapping table'!A:C,3,0)</f>
        <v>Fiberglass Macros</v>
      </c>
      <c r="B223" s="174" t="s">
        <v>383</v>
      </c>
      <c r="C223" s="11" t="s">
        <v>384</v>
      </c>
      <c r="D223" s="4"/>
      <c r="E223" s="175"/>
      <c r="F223" s="176"/>
      <c r="G223" s="175"/>
      <c r="H223" s="175"/>
      <c r="I223" s="175"/>
      <c r="J223" s="176"/>
      <c r="K223" s="176"/>
      <c r="L223" s="176"/>
      <c r="M223" s="176"/>
      <c r="N223" s="175"/>
      <c r="O223" s="175"/>
      <c r="P223" s="175"/>
      <c r="Q223" s="177"/>
      <c r="R223" s="178"/>
      <c r="S223" s="253" t="str">
        <f>IF(VLOOKUP($B223,'Mapping table'!$A:$L,10,0)=0,"",VLOOKUP($B223,'Mapping table'!$A:$L,10,0))</f>
        <v>VBA</v>
      </c>
      <c r="T223" s="180" t="str">
        <f>IF(VLOOKUP($B223,'Mapping table'!$A:$L,8,0)=0,"",VLOOKUP($B223,'Mapping table'!$A:$L,8,0))</f>
        <v>60cm*60cm*30cm</v>
      </c>
      <c r="U223" s="180" t="str">
        <f>IF(VLOOKUP($B223,'Mapping table'!$A:$L,9,0)=0,"",VLOOKUP($B223,'Mapping table'!$A:$L,9,0))</f>
        <v>Fiberglass</v>
      </c>
      <c r="V223" s="4"/>
      <c r="W223" s="4"/>
      <c r="X223" s="181">
        <f t="shared" ref="X223:X265" si="33">SUM(E223:R223)</f>
        <v>0</v>
      </c>
      <c r="Y223" s="4"/>
      <c r="Z223" s="181">
        <f>X223*VLOOKUP(B223,'Mapping table'!$A:$L,11,0)</f>
        <v>0</v>
      </c>
      <c r="AA223" s="4"/>
      <c r="AB223" s="182">
        <f>X223*VLOOKUP(B223,'Mapping table'!A:T,4,0)</f>
        <v>0</v>
      </c>
      <c r="AC223" s="4"/>
      <c r="AD223" s="183">
        <f>X223*VLOOKUP(B223,'Mapping table'!$A:$L,7,0)</f>
        <v>0</v>
      </c>
      <c r="AE223" s="184"/>
      <c r="AF223" s="185">
        <f>X223*VLOOKUP(B223,'Mapping table'!$A:$L,6,0)</f>
        <v>0</v>
      </c>
      <c r="AG223" s="4"/>
      <c r="AH223" s="181">
        <f>VLOOKUP(B223,'Mapping table'!$A:$L,11,0)</f>
        <v>1</v>
      </c>
      <c r="AI223" s="4"/>
      <c r="AJ223" s="4"/>
      <c r="AK223" s="4"/>
      <c r="AL223" s="4"/>
      <c r="AM223" s="4"/>
    </row>
    <row r="224" ht="11.25" customHeight="1" outlineLevel="1">
      <c r="A224" s="161" t="str">
        <f>VLOOKUP(B224,'Mapping table'!A:C,3,0)</f>
        <v>Fiberglass Macros</v>
      </c>
      <c r="B224" s="186" t="s">
        <v>385</v>
      </c>
      <c r="C224" s="14" t="s">
        <v>386</v>
      </c>
      <c r="D224" s="4"/>
      <c r="E224" s="175"/>
      <c r="F224" s="176"/>
      <c r="G224" s="175"/>
      <c r="H224" s="175"/>
      <c r="I224" s="175"/>
      <c r="J224" s="176"/>
      <c r="K224" s="176"/>
      <c r="L224" s="176"/>
      <c r="M224" s="176"/>
      <c r="N224" s="175"/>
      <c r="O224" s="175"/>
      <c r="P224" s="175"/>
      <c r="Q224" s="187"/>
      <c r="R224" s="188"/>
      <c r="S224" s="254" t="str">
        <f>IF(VLOOKUP($B224,'Mapping table'!$A:$L,10,0)=0,"",VLOOKUP($B224,'Mapping table'!$A:$L,10,0))</f>
        <v>VBA</v>
      </c>
      <c r="T224" s="189" t="str">
        <f>IF(VLOOKUP($B224,'Mapping table'!$A:$L,8,0)=0,"",VLOOKUP($B224,'Mapping table'!$A:$L,8,0))</f>
        <v>60cm*60cm*20cm</v>
      </c>
      <c r="U224" s="189" t="str">
        <f>IF(VLOOKUP($B224,'Mapping table'!$A:$L,9,0)=0,"",VLOOKUP($B224,'Mapping table'!$A:$L,9,0))</f>
        <v>Fiberglass</v>
      </c>
      <c r="V224" s="4"/>
      <c r="W224" s="4"/>
      <c r="X224" s="181">
        <f t="shared" si="33"/>
        <v>0</v>
      </c>
      <c r="Y224" s="4"/>
      <c r="Z224" s="181">
        <f>X224*VLOOKUP(B224,'Mapping table'!$A:$L,11,0)</f>
        <v>0</v>
      </c>
      <c r="AA224" s="4"/>
      <c r="AB224" s="182">
        <f>X224*VLOOKUP(B224,'Mapping table'!A:T,4,0)</f>
        <v>0</v>
      </c>
      <c r="AC224" s="4"/>
      <c r="AD224" s="183">
        <f>X224*VLOOKUP(B224,'Mapping table'!$A:$L,7,0)</f>
        <v>0</v>
      </c>
      <c r="AE224" s="184"/>
      <c r="AF224" s="185">
        <f>X224*VLOOKUP(B224,'Mapping table'!$A:$L,6,0)</f>
        <v>0</v>
      </c>
      <c r="AG224" s="4"/>
      <c r="AH224" s="181">
        <f>VLOOKUP(B224,'Mapping table'!$A:$L,11,0)</f>
        <v>1</v>
      </c>
      <c r="AI224" s="4"/>
      <c r="AJ224" s="4"/>
      <c r="AK224" s="4"/>
      <c r="AL224" s="4"/>
      <c r="AM224" s="4"/>
    </row>
    <row r="225" ht="11.25" customHeight="1" outlineLevel="1">
      <c r="A225" s="161" t="str">
        <f>VLOOKUP(B225,'Mapping table'!A:C,3,0)</f>
        <v>Fiberglass Macros</v>
      </c>
      <c r="B225" s="186" t="s">
        <v>387</v>
      </c>
      <c r="C225" s="14" t="s">
        <v>388</v>
      </c>
      <c r="D225" s="4"/>
      <c r="E225" s="175"/>
      <c r="F225" s="175"/>
      <c r="G225" s="175"/>
      <c r="H225" s="175"/>
      <c r="I225" s="175"/>
      <c r="J225" s="176"/>
      <c r="K225" s="176"/>
      <c r="L225" s="176"/>
      <c r="M225" s="176"/>
      <c r="N225" s="175"/>
      <c r="O225" s="176"/>
      <c r="P225" s="175"/>
      <c r="Q225" s="187"/>
      <c r="R225" s="188"/>
      <c r="S225" s="254" t="str">
        <f>IF(VLOOKUP($B225,'Mapping table'!$A:$L,10,0)=0,"",VLOOKUP($B225,'Mapping table'!$A:$L,10,0))</f>
        <v>VBA</v>
      </c>
      <c r="T225" s="189" t="str">
        <f>IF(VLOOKUP($B225,'Mapping table'!$A:$L,8,0)=0,"",VLOOKUP($B225,'Mapping table'!$A:$L,8,0))</f>
        <v>72*72*26</v>
      </c>
      <c r="U225" s="189" t="str">
        <f>IF(VLOOKUP($B225,'Mapping table'!$A:$L,9,0)=0,"",VLOOKUP($B225,'Mapping table'!$A:$L,9,0))</f>
        <v>Fiberglass</v>
      </c>
      <c r="V225" s="4"/>
      <c r="W225" s="4"/>
      <c r="X225" s="181">
        <f t="shared" si="33"/>
        <v>0</v>
      </c>
      <c r="Y225" s="4"/>
      <c r="Z225" s="181">
        <f>X225*VLOOKUP(B225,'Mapping table'!$A:$L,11,0)</f>
        <v>0</v>
      </c>
      <c r="AA225" s="4"/>
      <c r="AB225" s="182">
        <f>X225*VLOOKUP(B225,'Mapping table'!A:T,4,0)</f>
        <v>0</v>
      </c>
      <c r="AC225" s="4"/>
      <c r="AD225" s="183">
        <f>X225*VLOOKUP(B225,'Mapping table'!$A:$L,7,0)</f>
        <v>0</v>
      </c>
      <c r="AE225" s="184"/>
      <c r="AF225" s="185">
        <f>X225*VLOOKUP(B225,'Mapping table'!$A:$L,6,0)</f>
        <v>0</v>
      </c>
      <c r="AG225" s="4"/>
      <c r="AH225" s="181">
        <f>VLOOKUP(B225,'Mapping table'!$A:$L,11,0)</f>
        <v>1</v>
      </c>
      <c r="AI225" s="4"/>
      <c r="AJ225" s="4"/>
      <c r="AK225" s="4"/>
      <c r="AL225" s="4"/>
      <c r="AM225" s="4"/>
    </row>
    <row r="226" ht="11.25" customHeight="1" outlineLevel="1">
      <c r="A226" s="161" t="str">
        <f>VLOOKUP(B226,'Mapping table'!A:C,3,0)</f>
        <v>Fiberglass Macros</v>
      </c>
      <c r="B226" s="186" t="s">
        <v>389</v>
      </c>
      <c r="C226" s="14" t="s">
        <v>390</v>
      </c>
      <c r="D226" s="4"/>
      <c r="E226" s="175"/>
      <c r="F226" s="175"/>
      <c r="G226" s="176"/>
      <c r="H226" s="175"/>
      <c r="I226" s="192"/>
      <c r="J226" s="176"/>
      <c r="K226" s="176"/>
      <c r="L226" s="176"/>
      <c r="M226" s="176"/>
      <c r="N226" s="175"/>
      <c r="O226" s="176"/>
      <c r="P226" s="175"/>
      <c r="Q226" s="187"/>
      <c r="R226" s="188"/>
      <c r="S226" s="254" t="str">
        <f>IF(VLOOKUP($B226,'Mapping table'!$A:$L,10,0)=0,"",VLOOKUP($B226,'Mapping table'!$A:$L,10,0))</f>
        <v>VBA</v>
      </c>
      <c r="T226" s="189" t="str">
        <f>IF(VLOOKUP($B226,'Mapping table'!$A:$L,8,0)=0,"",VLOOKUP($B226,'Mapping table'!$A:$L,8,0))</f>
        <v>74*78*33</v>
      </c>
      <c r="U226" s="189" t="str">
        <f>IF(VLOOKUP($B226,'Mapping table'!$A:$L,9,0)=0,"",VLOOKUP($B226,'Mapping table'!$A:$L,9,0))</f>
        <v>Fiberglass</v>
      </c>
      <c r="V226" s="4"/>
      <c r="W226" s="4"/>
      <c r="X226" s="181">
        <f t="shared" si="33"/>
        <v>0</v>
      </c>
      <c r="Y226" s="4"/>
      <c r="Z226" s="181">
        <f>X226*VLOOKUP(B226,'Mapping table'!$A:$L,11,0)</f>
        <v>0</v>
      </c>
      <c r="AA226" s="4"/>
      <c r="AB226" s="182">
        <f>X226*VLOOKUP(B226,'Mapping table'!A:T,4,0)</f>
        <v>0</v>
      </c>
      <c r="AC226" s="4"/>
      <c r="AD226" s="183">
        <f>X226*VLOOKUP(B226,'Mapping table'!$A:$L,7,0)</f>
        <v>0</v>
      </c>
      <c r="AE226" s="184"/>
      <c r="AF226" s="185">
        <f>X226*VLOOKUP(B226,'Mapping table'!$A:$L,6,0)</f>
        <v>0</v>
      </c>
      <c r="AG226" s="4"/>
      <c r="AH226" s="181">
        <f>VLOOKUP(B226,'Mapping table'!$A:$L,11,0)</f>
        <v>1</v>
      </c>
      <c r="AI226" s="4"/>
      <c r="AJ226" s="4"/>
      <c r="AK226" s="4"/>
      <c r="AL226" s="4"/>
      <c r="AM226" s="4"/>
    </row>
    <row r="227" ht="11.25" customHeight="1" outlineLevel="1">
      <c r="A227" s="161" t="str">
        <f>VLOOKUP(B227,'Mapping table'!A:C,3,0)</f>
        <v>Fiberglass Macros</v>
      </c>
      <c r="B227" s="186" t="s">
        <v>391</v>
      </c>
      <c r="C227" s="14" t="s">
        <v>392</v>
      </c>
      <c r="D227" s="4"/>
      <c r="E227" s="175"/>
      <c r="F227" s="176"/>
      <c r="G227" s="176"/>
      <c r="H227" s="175"/>
      <c r="I227" s="192"/>
      <c r="J227" s="176"/>
      <c r="K227" s="176"/>
      <c r="L227" s="176"/>
      <c r="M227" s="176"/>
      <c r="N227" s="175"/>
      <c r="O227" s="176"/>
      <c r="P227" s="175"/>
      <c r="Q227" s="187"/>
      <c r="R227" s="188"/>
      <c r="S227" s="254" t="str">
        <f>IF(VLOOKUP($B227,'Mapping table'!$A:$L,10,0)=0,"",VLOOKUP($B227,'Mapping table'!$A:$L,10,0))</f>
        <v>VBA</v>
      </c>
      <c r="T227" s="189" t="str">
        <f>IF(VLOOKUP($B227,'Mapping table'!$A:$L,8,0)=0,"",VLOOKUP($B227,'Mapping table'!$A:$L,8,0))</f>
        <v>40*41*20</v>
      </c>
      <c r="U227" s="189" t="str">
        <f>IF(VLOOKUP($B227,'Mapping table'!$A:$L,9,0)=0,"",VLOOKUP($B227,'Mapping table'!$A:$L,9,0))</f>
        <v>Fiberglass</v>
      </c>
      <c r="V227" s="4"/>
      <c r="W227" s="4"/>
      <c r="X227" s="181">
        <f t="shared" si="33"/>
        <v>0</v>
      </c>
      <c r="Y227" s="4"/>
      <c r="Z227" s="181">
        <f>X227*VLOOKUP(B227,'Mapping table'!$A:$L,11,0)</f>
        <v>0</v>
      </c>
      <c r="AA227" s="4"/>
      <c r="AB227" s="182">
        <f>X227*VLOOKUP(B227,'Mapping table'!A:T,4,0)</f>
        <v>0</v>
      </c>
      <c r="AC227" s="4"/>
      <c r="AD227" s="183">
        <f>X227*VLOOKUP(B227,'Mapping table'!$A:$L,7,0)</f>
        <v>0</v>
      </c>
      <c r="AE227" s="184"/>
      <c r="AF227" s="185">
        <f>X227*VLOOKUP(B227,'Mapping table'!$A:$L,6,0)</f>
        <v>0</v>
      </c>
      <c r="AG227" s="4"/>
      <c r="AH227" s="181">
        <f>VLOOKUP(B227,'Mapping table'!$A:$L,11,0)</f>
        <v>1</v>
      </c>
      <c r="AI227" s="4"/>
      <c r="AJ227" s="4"/>
      <c r="AK227" s="4"/>
      <c r="AL227" s="4"/>
      <c r="AM227" s="4"/>
    </row>
    <row r="228" ht="11.25" customHeight="1" outlineLevel="1">
      <c r="A228" s="161" t="str">
        <f>VLOOKUP(B228,'Mapping table'!A:C,3,0)</f>
        <v>Fiberglass Macros</v>
      </c>
      <c r="B228" s="186" t="s">
        <v>393</v>
      </c>
      <c r="C228" s="14" t="s">
        <v>394</v>
      </c>
      <c r="D228" s="4"/>
      <c r="E228" s="175"/>
      <c r="F228" s="176"/>
      <c r="G228" s="176"/>
      <c r="H228" s="175"/>
      <c r="I228" s="192"/>
      <c r="J228" s="176"/>
      <c r="K228" s="176"/>
      <c r="L228" s="176"/>
      <c r="M228" s="176"/>
      <c r="N228" s="175"/>
      <c r="O228" s="176"/>
      <c r="P228" s="175"/>
      <c r="Q228" s="187"/>
      <c r="R228" s="188"/>
      <c r="S228" s="254" t="str">
        <f>IF(VLOOKUP($B228,'Mapping table'!$A:$L,10,0)=0,"",VLOOKUP($B228,'Mapping table'!$A:$L,10,0))</f>
        <v>VBA</v>
      </c>
      <c r="T228" s="189" t="str">
        <f>IF(VLOOKUP($B228,'Mapping table'!$A:$L,8,0)=0,"",VLOOKUP($B228,'Mapping table'!$A:$L,8,0))</f>
        <v>53*53*29</v>
      </c>
      <c r="U228" s="189" t="str">
        <f>IF(VLOOKUP($B228,'Mapping table'!$A:$L,9,0)=0,"",VLOOKUP($B228,'Mapping table'!$A:$L,9,0))</f>
        <v>Fiberglass</v>
      </c>
      <c r="V228" s="4"/>
      <c r="W228" s="4"/>
      <c r="X228" s="181">
        <f t="shared" si="33"/>
        <v>0</v>
      </c>
      <c r="Y228" s="4"/>
      <c r="Z228" s="181">
        <f>X228*VLOOKUP(B228,'Mapping table'!$A:$L,11,0)</f>
        <v>0</v>
      </c>
      <c r="AA228" s="4"/>
      <c r="AB228" s="182">
        <f>X228*VLOOKUP(B228,'Mapping table'!A:T,4,0)</f>
        <v>0</v>
      </c>
      <c r="AC228" s="4"/>
      <c r="AD228" s="183">
        <f>X228*VLOOKUP(B228,'Mapping table'!$A:$L,7,0)</f>
        <v>0</v>
      </c>
      <c r="AE228" s="184"/>
      <c r="AF228" s="185">
        <f>X228*VLOOKUP(B228,'Mapping table'!$A:$L,6,0)</f>
        <v>0</v>
      </c>
      <c r="AG228" s="4"/>
      <c r="AH228" s="181">
        <f>VLOOKUP(B228,'Mapping table'!$A:$L,11,0)</f>
        <v>1</v>
      </c>
      <c r="AI228" s="4"/>
      <c r="AJ228" s="4"/>
      <c r="AK228" s="4"/>
      <c r="AL228" s="4"/>
      <c r="AM228" s="4"/>
    </row>
    <row r="229" ht="11.25" customHeight="1" outlineLevel="1">
      <c r="A229" s="161" t="str">
        <f>VLOOKUP(B229,'Mapping table'!A:C,3,0)</f>
        <v>Fiberglass Macros</v>
      </c>
      <c r="B229" s="186" t="s">
        <v>395</v>
      </c>
      <c r="C229" s="14" t="s">
        <v>396</v>
      </c>
      <c r="D229" s="4"/>
      <c r="E229" s="175"/>
      <c r="F229" s="176"/>
      <c r="G229" s="176"/>
      <c r="H229" s="175"/>
      <c r="I229" s="192"/>
      <c r="J229" s="176"/>
      <c r="K229" s="176"/>
      <c r="L229" s="176"/>
      <c r="M229" s="176"/>
      <c r="N229" s="175"/>
      <c r="O229" s="176"/>
      <c r="P229" s="175"/>
      <c r="Q229" s="187"/>
      <c r="R229" s="188"/>
      <c r="S229" s="254" t="str">
        <f>IF(VLOOKUP($B229,'Mapping table'!$A:$L,10,0)=0,"",VLOOKUP($B229,'Mapping table'!$A:$L,10,0))</f>
        <v>VBA</v>
      </c>
      <c r="T229" s="189" t="str">
        <f>IF(VLOOKUP($B229,'Mapping table'!$A:$L,8,0)=0,"",VLOOKUP($B229,'Mapping table'!$A:$L,8,0))</f>
        <v>51*51*28</v>
      </c>
      <c r="U229" s="189" t="str">
        <f>IF(VLOOKUP($B229,'Mapping table'!$A:$L,9,0)=0,"",VLOOKUP($B229,'Mapping table'!$A:$L,9,0))</f>
        <v>Fiberglass</v>
      </c>
      <c r="V229" s="4"/>
      <c r="W229" s="4"/>
      <c r="X229" s="181">
        <f t="shared" si="33"/>
        <v>0</v>
      </c>
      <c r="Y229" s="4"/>
      <c r="Z229" s="181">
        <f>X229*VLOOKUP(B229,'Mapping table'!$A:$L,11,0)</f>
        <v>0</v>
      </c>
      <c r="AA229" s="4"/>
      <c r="AB229" s="182">
        <f>X229*VLOOKUP(B229,'Mapping table'!A:T,4,0)</f>
        <v>0</v>
      </c>
      <c r="AC229" s="4"/>
      <c r="AD229" s="183">
        <f>X229*VLOOKUP(B229,'Mapping table'!$A:$L,7,0)</f>
        <v>0</v>
      </c>
      <c r="AE229" s="184"/>
      <c r="AF229" s="185">
        <f>X229*VLOOKUP(B229,'Mapping table'!$A:$L,6,0)</f>
        <v>0</v>
      </c>
      <c r="AG229" s="4"/>
      <c r="AH229" s="181">
        <f>VLOOKUP(B229,'Mapping table'!$A:$L,11,0)</f>
        <v>1</v>
      </c>
      <c r="AI229" s="4"/>
      <c r="AJ229" s="4"/>
      <c r="AK229" s="4"/>
      <c r="AL229" s="4"/>
      <c r="AM229" s="4"/>
    </row>
    <row r="230" ht="11.25" customHeight="1" outlineLevel="1">
      <c r="A230" s="161" t="str">
        <f>VLOOKUP(B230,'Mapping table'!A:C,3,0)</f>
        <v>Fiberglass Macros</v>
      </c>
      <c r="B230" s="186" t="s">
        <v>397</v>
      </c>
      <c r="C230" s="14" t="s">
        <v>398</v>
      </c>
      <c r="D230" s="4"/>
      <c r="E230" s="175"/>
      <c r="F230" s="176"/>
      <c r="G230" s="175"/>
      <c r="H230" s="175"/>
      <c r="I230" s="175"/>
      <c r="J230" s="176"/>
      <c r="K230" s="176"/>
      <c r="L230" s="176"/>
      <c r="M230" s="176"/>
      <c r="N230" s="175"/>
      <c r="O230" s="176"/>
      <c r="P230" s="175"/>
      <c r="Q230" s="187"/>
      <c r="R230" s="188"/>
      <c r="S230" s="254" t="str">
        <f>IF(VLOOKUP($B230,'Mapping table'!$A:$L,10,0)=0,"",VLOOKUP($B230,'Mapping table'!$A:$L,10,0))</f>
        <v>VBA</v>
      </c>
      <c r="T230" s="189" t="str">
        <f>IF(VLOOKUP($B230,'Mapping table'!$A:$L,8,0)=0,"",VLOOKUP($B230,'Mapping table'!$A:$L,8,0))</f>
        <v>60*61*46</v>
      </c>
      <c r="U230" s="189" t="str">
        <f>IF(VLOOKUP($B230,'Mapping table'!$A:$L,9,0)=0,"",VLOOKUP($B230,'Mapping table'!$A:$L,9,0))</f>
        <v>Fiberglass</v>
      </c>
      <c r="V230" s="4"/>
      <c r="W230" s="4"/>
      <c r="X230" s="181">
        <f t="shared" si="33"/>
        <v>0</v>
      </c>
      <c r="Y230" s="4"/>
      <c r="Z230" s="181">
        <f>X230*VLOOKUP(B230,'Mapping table'!$A:$L,11,0)</f>
        <v>0</v>
      </c>
      <c r="AA230" s="4"/>
      <c r="AB230" s="182">
        <f>X230*VLOOKUP(B230,'Mapping table'!A:T,4,0)</f>
        <v>0</v>
      </c>
      <c r="AC230" s="4"/>
      <c r="AD230" s="183">
        <f>X230*VLOOKUP(B230,'Mapping table'!$A:$L,7,0)</f>
        <v>0</v>
      </c>
      <c r="AE230" s="184"/>
      <c r="AF230" s="185">
        <f>X230*VLOOKUP(B230,'Mapping table'!$A:$L,6,0)</f>
        <v>0</v>
      </c>
      <c r="AG230" s="4"/>
      <c r="AH230" s="181">
        <f>VLOOKUP(B230,'Mapping table'!$A:$L,11,0)</f>
        <v>1</v>
      </c>
      <c r="AI230" s="4"/>
      <c r="AJ230" s="4"/>
      <c r="AK230" s="4"/>
      <c r="AL230" s="4"/>
      <c r="AM230" s="4"/>
    </row>
    <row r="231" ht="11.25" customHeight="1" outlineLevel="1">
      <c r="A231" s="161" t="str">
        <f>VLOOKUP(B231,'Mapping table'!A:C,3,0)</f>
        <v>Fiberglass Macros</v>
      </c>
      <c r="B231" s="186" t="s">
        <v>399</v>
      </c>
      <c r="C231" s="14" t="s">
        <v>400</v>
      </c>
      <c r="D231" s="4"/>
      <c r="E231" s="175"/>
      <c r="F231" s="176"/>
      <c r="G231" s="176"/>
      <c r="H231" s="175"/>
      <c r="I231" s="192"/>
      <c r="J231" s="176"/>
      <c r="K231" s="176"/>
      <c r="L231" s="176"/>
      <c r="M231" s="176"/>
      <c r="N231" s="175"/>
      <c r="O231" s="176"/>
      <c r="P231" s="175"/>
      <c r="Q231" s="187"/>
      <c r="R231" s="188"/>
      <c r="S231" s="254" t="str">
        <f>IF(VLOOKUP($B231,'Mapping table'!$A:$L,10,0)=0,"",VLOOKUP($B231,'Mapping table'!$A:$L,10,0))</f>
        <v>VBA</v>
      </c>
      <c r="T231" s="189" t="str">
        <f>IF(VLOOKUP($B231,'Mapping table'!$A:$L,8,0)=0,"",VLOOKUP($B231,'Mapping table'!$A:$L,8,0))</f>
        <v>39*39*8</v>
      </c>
      <c r="U231" s="189" t="str">
        <f>IF(VLOOKUP($B231,'Mapping table'!$A:$L,9,0)=0,"",VLOOKUP($B231,'Mapping table'!$A:$L,9,0))</f>
        <v>Fiberglass</v>
      </c>
      <c r="V231" s="4"/>
      <c r="W231" s="4"/>
      <c r="X231" s="181">
        <f t="shared" si="33"/>
        <v>0</v>
      </c>
      <c r="Y231" s="4"/>
      <c r="Z231" s="181">
        <f>X231*VLOOKUP(B231,'Mapping table'!$A:$L,11,0)</f>
        <v>0</v>
      </c>
      <c r="AA231" s="4"/>
      <c r="AB231" s="182">
        <f>X231*VLOOKUP(B231,'Mapping table'!A:T,4,0)</f>
        <v>0</v>
      </c>
      <c r="AC231" s="4"/>
      <c r="AD231" s="183">
        <f>X231*VLOOKUP(B231,'Mapping table'!$A:$L,7,0)</f>
        <v>0</v>
      </c>
      <c r="AE231" s="184"/>
      <c r="AF231" s="185">
        <f>X231*VLOOKUP(B231,'Mapping table'!$A:$L,6,0)</f>
        <v>0</v>
      </c>
      <c r="AG231" s="4"/>
      <c r="AH231" s="181">
        <f>VLOOKUP(B231,'Mapping table'!$A:$L,11,0)</f>
        <v>1</v>
      </c>
      <c r="AI231" s="4"/>
      <c r="AJ231" s="4"/>
      <c r="AK231" s="4"/>
      <c r="AL231" s="4"/>
      <c r="AM231" s="4"/>
    </row>
    <row r="232" ht="11.25" customHeight="1" outlineLevel="1">
      <c r="A232" s="161" t="str">
        <f>VLOOKUP(B232,'Mapping table'!A:C,3,0)</f>
        <v>Fiberglass Macros</v>
      </c>
      <c r="B232" s="186" t="s">
        <v>401</v>
      </c>
      <c r="C232" s="14" t="s">
        <v>402</v>
      </c>
      <c r="D232" s="4"/>
      <c r="E232" s="175"/>
      <c r="F232" s="176"/>
      <c r="G232" s="176"/>
      <c r="H232" s="175"/>
      <c r="I232" s="192"/>
      <c r="J232" s="176"/>
      <c r="K232" s="176"/>
      <c r="L232" s="176"/>
      <c r="M232" s="175"/>
      <c r="N232" s="175"/>
      <c r="O232" s="176"/>
      <c r="P232" s="175"/>
      <c r="Q232" s="187"/>
      <c r="R232" s="188"/>
      <c r="S232" s="254" t="str">
        <f>IF(VLOOKUP($B232,'Mapping table'!$A:$L,10,0)=0,"",VLOOKUP($B232,'Mapping table'!$A:$L,10,0))</f>
        <v>VBA</v>
      </c>
      <c r="T232" s="189" t="str">
        <f>IF(VLOOKUP($B232,'Mapping table'!$A:$L,8,0)=0,"",VLOOKUP($B232,'Mapping table'!$A:$L,8,0))</f>
        <v>39*39*10</v>
      </c>
      <c r="U232" s="189" t="str">
        <f>IF(VLOOKUP($B232,'Mapping table'!$A:$L,9,0)=0,"",VLOOKUP($B232,'Mapping table'!$A:$L,9,0))</f>
        <v>Fiberglass</v>
      </c>
      <c r="V232" s="4"/>
      <c r="W232" s="4"/>
      <c r="X232" s="181">
        <f t="shared" si="33"/>
        <v>0</v>
      </c>
      <c r="Y232" s="4"/>
      <c r="Z232" s="181">
        <f>X232*VLOOKUP(B232,'Mapping table'!$A:$L,11,0)</f>
        <v>0</v>
      </c>
      <c r="AA232" s="4"/>
      <c r="AB232" s="182">
        <f>X232*VLOOKUP(B232,'Mapping table'!A:T,4,0)</f>
        <v>0</v>
      </c>
      <c r="AC232" s="4"/>
      <c r="AD232" s="183">
        <f>X232*VLOOKUP(B232,'Mapping table'!$A:$L,7,0)</f>
        <v>0</v>
      </c>
      <c r="AE232" s="184"/>
      <c r="AF232" s="185">
        <f>X232*VLOOKUP(B232,'Mapping table'!$A:$L,6,0)</f>
        <v>0</v>
      </c>
      <c r="AG232" s="4"/>
      <c r="AH232" s="181">
        <f>VLOOKUP(B232,'Mapping table'!$A:$L,11,0)</f>
        <v>1</v>
      </c>
      <c r="AI232" s="4"/>
      <c r="AJ232" s="4"/>
      <c r="AK232" s="4"/>
      <c r="AL232" s="4"/>
      <c r="AM232" s="4"/>
    </row>
    <row r="233" ht="11.25" customHeight="1" outlineLevel="1">
      <c r="A233" s="161" t="str">
        <f>VLOOKUP(B233,'Mapping table'!A:C,3,0)</f>
        <v>Fiberglass Macros</v>
      </c>
      <c r="B233" s="186" t="s">
        <v>403</v>
      </c>
      <c r="C233" s="14" t="s">
        <v>404</v>
      </c>
      <c r="D233" s="4"/>
      <c r="E233" s="175"/>
      <c r="F233" s="176"/>
      <c r="G233" s="176"/>
      <c r="H233" s="175"/>
      <c r="I233" s="192"/>
      <c r="J233" s="176"/>
      <c r="K233" s="175"/>
      <c r="L233" s="176"/>
      <c r="M233" s="176"/>
      <c r="N233" s="175"/>
      <c r="O233" s="176"/>
      <c r="P233" s="175"/>
      <c r="Q233" s="187"/>
      <c r="R233" s="188"/>
      <c r="S233" s="254" t="str">
        <f>IF(VLOOKUP($B233,'Mapping table'!$A:$L,10,0)=0,"",VLOOKUP($B233,'Mapping table'!$A:$L,10,0))</f>
        <v>VBA</v>
      </c>
      <c r="T233" s="189" t="str">
        <f>IF(VLOOKUP($B233,'Mapping table'!$A:$L,8,0)=0,"",VLOOKUP($B233,'Mapping table'!$A:$L,8,0))</f>
        <v>38*38*16</v>
      </c>
      <c r="U233" s="189" t="str">
        <f>IF(VLOOKUP($B233,'Mapping table'!$A:$L,9,0)=0,"",VLOOKUP($B233,'Mapping table'!$A:$L,9,0))</f>
        <v>Fiberglass</v>
      </c>
      <c r="V233" s="4"/>
      <c r="W233" s="4"/>
      <c r="X233" s="181">
        <f t="shared" si="33"/>
        <v>0</v>
      </c>
      <c r="Y233" s="4"/>
      <c r="Z233" s="181">
        <f>X233*VLOOKUP(B233,'Mapping table'!$A:$L,11,0)</f>
        <v>0</v>
      </c>
      <c r="AA233" s="4"/>
      <c r="AB233" s="182">
        <f>X233*VLOOKUP(B233,'Mapping table'!A:T,4,0)</f>
        <v>0</v>
      </c>
      <c r="AC233" s="4"/>
      <c r="AD233" s="183">
        <f>X233*VLOOKUP(B233,'Mapping table'!$A:$L,7,0)</f>
        <v>0</v>
      </c>
      <c r="AE233" s="184"/>
      <c r="AF233" s="185">
        <f>X233*VLOOKUP(B233,'Mapping table'!$A:$L,6,0)</f>
        <v>0</v>
      </c>
      <c r="AG233" s="4"/>
      <c r="AH233" s="181">
        <f>VLOOKUP(B233,'Mapping table'!$A:$L,11,0)</f>
        <v>1</v>
      </c>
      <c r="AI233" s="4"/>
      <c r="AJ233" s="4"/>
      <c r="AK233" s="4"/>
      <c r="AL233" s="4"/>
      <c r="AM233" s="4"/>
    </row>
    <row r="234" ht="11.25" customHeight="1" outlineLevel="1">
      <c r="A234" s="161" t="str">
        <f>VLOOKUP(B234,'Mapping table'!A:C,3,0)</f>
        <v>Fiberglass Macros</v>
      </c>
      <c r="B234" s="186" t="s">
        <v>405</v>
      </c>
      <c r="C234" s="14" t="s">
        <v>406</v>
      </c>
      <c r="D234" s="4"/>
      <c r="E234" s="175"/>
      <c r="F234" s="176"/>
      <c r="G234" s="176"/>
      <c r="H234" s="175"/>
      <c r="I234" s="192"/>
      <c r="J234" s="176"/>
      <c r="K234" s="176"/>
      <c r="L234" s="176"/>
      <c r="M234" s="176"/>
      <c r="N234" s="175"/>
      <c r="O234" s="176"/>
      <c r="P234" s="175"/>
      <c r="Q234" s="187"/>
      <c r="R234" s="188"/>
      <c r="S234" s="254" t="str">
        <f>IF(VLOOKUP($B234,'Mapping table'!$A:$L,10,0)=0,"",VLOOKUP($B234,'Mapping table'!$A:$L,10,0))</f>
        <v>VBA</v>
      </c>
      <c r="T234" s="189" t="str">
        <f>IF(VLOOKUP($B234,'Mapping table'!$A:$L,8,0)=0,"",VLOOKUP($B234,'Mapping table'!$A:$L,8,0))</f>
        <v>31*31*11</v>
      </c>
      <c r="U234" s="189" t="str">
        <f>IF(VLOOKUP($B234,'Mapping table'!$A:$L,9,0)=0,"",VLOOKUP($B234,'Mapping table'!$A:$L,9,0))</f>
        <v>Fiberglass</v>
      </c>
      <c r="V234" s="4"/>
      <c r="W234" s="4"/>
      <c r="X234" s="181">
        <f t="shared" si="33"/>
        <v>0</v>
      </c>
      <c r="Y234" s="4"/>
      <c r="Z234" s="181">
        <f>X234*VLOOKUP(B234,'Mapping table'!$A:$L,11,0)</f>
        <v>0</v>
      </c>
      <c r="AA234" s="4"/>
      <c r="AB234" s="182">
        <f>X234*VLOOKUP(B234,'Mapping table'!A:T,4,0)</f>
        <v>0</v>
      </c>
      <c r="AC234" s="4"/>
      <c r="AD234" s="183">
        <f>X234*VLOOKUP(B234,'Mapping table'!$A:$L,7,0)</f>
        <v>0</v>
      </c>
      <c r="AE234" s="184"/>
      <c r="AF234" s="185">
        <f>X234*VLOOKUP(B234,'Mapping table'!$A:$L,6,0)</f>
        <v>0</v>
      </c>
      <c r="AG234" s="4"/>
      <c r="AH234" s="181">
        <f>VLOOKUP(B234,'Mapping table'!$A:$L,11,0)</f>
        <v>1</v>
      </c>
      <c r="AI234" s="4"/>
      <c r="AJ234" s="4"/>
      <c r="AK234" s="4"/>
      <c r="AL234" s="4"/>
      <c r="AM234" s="4"/>
    </row>
    <row r="235" ht="11.25" customHeight="1" outlineLevel="1">
      <c r="A235" s="161" t="str">
        <f>VLOOKUP(B235,'Mapping table'!A:C,3,0)</f>
        <v>Fiberglass Macros</v>
      </c>
      <c r="B235" s="186" t="s">
        <v>407</v>
      </c>
      <c r="C235" s="14" t="s">
        <v>408</v>
      </c>
      <c r="D235" s="4"/>
      <c r="E235" s="175"/>
      <c r="F235" s="176"/>
      <c r="G235" s="176"/>
      <c r="H235" s="175"/>
      <c r="I235" s="192"/>
      <c r="J235" s="176"/>
      <c r="K235" s="176"/>
      <c r="L235" s="176"/>
      <c r="M235" s="176"/>
      <c r="N235" s="175"/>
      <c r="O235" s="176"/>
      <c r="P235" s="175"/>
      <c r="Q235" s="187"/>
      <c r="R235" s="188"/>
      <c r="S235" s="254" t="str">
        <f>IF(VLOOKUP($B235,'Mapping table'!$A:$L,10,0)=0,"",VLOOKUP($B235,'Mapping table'!$A:$L,10,0))</f>
        <v>VBA</v>
      </c>
      <c r="T235" s="189" t="str">
        <f>IF(VLOOKUP($B235,'Mapping table'!$A:$L,8,0)=0,"",VLOOKUP($B235,'Mapping table'!$A:$L,8,0))</f>
        <v>36*36*11</v>
      </c>
      <c r="U235" s="189" t="str">
        <f>IF(VLOOKUP($B235,'Mapping table'!$A:$L,9,0)=0,"",VLOOKUP($B235,'Mapping table'!$A:$L,9,0))</f>
        <v>Fiberglass</v>
      </c>
      <c r="V235" s="4"/>
      <c r="W235" s="4"/>
      <c r="X235" s="181">
        <f t="shared" si="33"/>
        <v>0</v>
      </c>
      <c r="Y235" s="4"/>
      <c r="Z235" s="181">
        <f>X235*VLOOKUP(B235,'Mapping table'!$A:$L,11,0)</f>
        <v>0</v>
      </c>
      <c r="AA235" s="4"/>
      <c r="AB235" s="182">
        <f>X235*VLOOKUP(B235,'Mapping table'!A:T,4,0)</f>
        <v>0</v>
      </c>
      <c r="AC235" s="4"/>
      <c r="AD235" s="183">
        <f>X235*VLOOKUP(B235,'Mapping table'!$A:$L,7,0)</f>
        <v>0</v>
      </c>
      <c r="AE235" s="184"/>
      <c r="AF235" s="185">
        <f>X235*VLOOKUP(B235,'Mapping table'!$A:$L,6,0)</f>
        <v>0</v>
      </c>
      <c r="AG235" s="4"/>
      <c r="AH235" s="181">
        <f>VLOOKUP(B235,'Mapping table'!$A:$L,11,0)</f>
        <v>1</v>
      </c>
      <c r="AI235" s="4"/>
      <c r="AJ235" s="4"/>
      <c r="AK235" s="4"/>
      <c r="AL235" s="4"/>
      <c r="AM235" s="4"/>
    </row>
    <row r="236" ht="11.25" customHeight="1" outlineLevel="1">
      <c r="A236" s="161" t="str">
        <f>VLOOKUP(B236,'Mapping table'!A:C,3,0)</f>
        <v>Fiberglass Macros</v>
      </c>
      <c r="B236" s="186" t="s">
        <v>409</v>
      </c>
      <c r="C236" s="14" t="s">
        <v>410</v>
      </c>
      <c r="D236" s="4"/>
      <c r="E236" s="175"/>
      <c r="F236" s="175"/>
      <c r="G236" s="176"/>
      <c r="H236" s="175"/>
      <c r="I236" s="192"/>
      <c r="J236" s="176"/>
      <c r="K236" s="176"/>
      <c r="L236" s="176"/>
      <c r="M236" s="176"/>
      <c r="N236" s="175"/>
      <c r="O236" s="176"/>
      <c r="P236" s="175"/>
      <c r="Q236" s="187"/>
      <c r="R236" s="188"/>
      <c r="S236" s="254" t="str">
        <f>IF(VLOOKUP($B236,'Mapping table'!$A:$L,10,0)=0,"",VLOOKUP($B236,'Mapping table'!$A:$L,10,0))</f>
        <v>VBA</v>
      </c>
      <c r="T236" s="189" t="str">
        <f>IF(VLOOKUP($B236,'Mapping table'!$A:$L,8,0)=0,"",VLOOKUP($B236,'Mapping table'!$A:$L,8,0))</f>
        <v>54*54*16</v>
      </c>
      <c r="U236" s="189" t="str">
        <f>IF(VLOOKUP($B236,'Mapping table'!$A:$L,9,0)=0,"",VLOOKUP($B236,'Mapping table'!$A:$L,9,0))</f>
        <v>Fiberglass</v>
      </c>
      <c r="V236" s="4"/>
      <c r="W236" s="4"/>
      <c r="X236" s="181">
        <f t="shared" si="33"/>
        <v>0</v>
      </c>
      <c r="Y236" s="4"/>
      <c r="Z236" s="181">
        <f>X236*VLOOKUP(B236,'Mapping table'!$A:$L,11,0)</f>
        <v>0</v>
      </c>
      <c r="AA236" s="4"/>
      <c r="AB236" s="182">
        <f>X236*VLOOKUP(B236,'Mapping table'!A:T,4,0)</f>
        <v>0</v>
      </c>
      <c r="AC236" s="4"/>
      <c r="AD236" s="183">
        <f>X236*VLOOKUP(B236,'Mapping table'!$A:$L,7,0)</f>
        <v>0</v>
      </c>
      <c r="AE236" s="184"/>
      <c r="AF236" s="185">
        <f>X236*VLOOKUP(B236,'Mapping table'!$A:$L,6,0)</f>
        <v>0</v>
      </c>
      <c r="AG236" s="4"/>
      <c r="AH236" s="181">
        <f>VLOOKUP(B236,'Mapping table'!$A:$L,11,0)</f>
        <v>1</v>
      </c>
      <c r="AI236" s="4"/>
      <c r="AJ236" s="4"/>
      <c r="AK236" s="4"/>
      <c r="AL236" s="4"/>
      <c r="AM236" s="4"/>
    </row>
    <row r="237" ht="11.25" customHeight="1" outlineLevel="1">
      <c r="A237" s="161" t="str">
        <f>VLOOKUP(B237,'Mapping table'!A:C,3,0)</f>
        <v>Fiberglass Macros</v>
      </c>
      <c r="B237" s="186" t="s">
        <v>411</v>
      </c>
      <c r="C237" s="14" t="s">
        <v>412</v>
      </c>
      <c r="D237" s="4"/>
      <c r="E237" s="175"/>
      <c r="F237" s="176"/>
      <c r="G237" s="176"/>
      <c r="H237" s="175"/>
      <c r="I237" s="192"/>
      <c r="J237" s="176"/>
      <c r="K237" s="176"/>
      <c r="L237" s="176"/>
      <c r="M237" s="176"/>
      <c r="N237" s="175"/>
      <c r="O237" s="176"/>
      <c r="P237" s="175"/>
      <c r="Q237" s="187"/>
      <c r="R237" s="188"/>
      <c r="S237" s="254" t="str">
        <f>IF(VLOOKUP($B237,'Mapping table'!$A:$L,10,0)=0,"",VLOOKUP($B237,'Mapping table'!$A:$L,10,0))</f>
        <v>VBA</v>
      </c>
      <c r="T237" s="189" t="str">
        <f>IF(VLOOKUP($B237,'Mapping table'!$A:$L,8,0)=0,"",VLOOKUP($B237,'Mapping table'!$A:$L,8,0))</f>
        <v>51*51*22</v>
      </c>
      <c r="U237" s="189" t="str">
        <f>IF(VLOOKUP($B237,'Mapping table'!$A:$L,9,0)=0,"",VLOOKUP($B237,'Mapping table'!$A:$L,9,0))</f>
        <v>Fiberglass</v>
      </c>
      <c r="V237" s="4"/>
      <c r="W237" s="4"/>
      <c r="X237" s="181">
        <f t="shared" si="33"/>
        <v>0</v>
      </c>
      <c r="Y237" s="4"/>
      <c r="Z237" s="181">
        <f>X237*VLOOKUP(B237,'Mapping table'!$A:$L,11,0)</f>
        <v>0</v>
      </c>
      <c r="AA237" s="4"/>
      <c r="AB237" s="182">
        <f>X237*VLOOKUP(B237,'Mapping table'!A:T,4,0)</f>
        <v>0</v>
      </c>
      <c r="AC237" s="4"/>
      <c r="AD237" s="183">
        <f>X237*VLOOKUP(B237,'Mapping table'!$A:$L,7,0)</f>
        <v>0</v>
      </c>
      <c r="AE237" s="184"/>
      <c r="AF237" s="185">
        <f>X237*VLOOKUP(B237,'Mapping table'!$A:$L,6,0)</f>
        <v>0</v>
      </c>
      <c r="AG237" s="4"/>
      <c r="AH237" s="181">
        <f>VLOOKUP(B237,'Mapping table'!$A:$L,11,0)</f>
        <v>1</v>
      </c>
      <c r="AI237" s="4"/>
      <c r="AJ237" s="4"/>
      <c r="AK237" s="4"/>
      <c r="AL237" s="4"/>
      <c r="AM237" s="4"/>
    </row>
    <row r="238" ht="11.25" customHeight="1" outlineLevel="1">
      <c r="A238" s="161" t="str">
        <f>VLOOKUP(B238,'Mapping table'!A:C,3,0)</f>
        <v>Fiberglass Macros</v>
      </c>
      <c r="B238" s="186" t="s">
        <v>413</v>
      </c>
      <c r="C238" s="14" t="s">
        <v>414</v>
      </c>
      <c r="D238" s="4"/>
      <c r="E238" s="175"/>
      <c r="F238" s="176"/>
      <c r="G238" s="176"/>
      <c r="H238" s="175"/>
      <c r="I238" s="192"/>
      <c r="J238" s="176"/>
      <c r="K238" s="176"/>
      <c r="L238" s="176"/>
      <c r="M238" s="175"/>
      <c r="N238" s="175"/>
      <c r="O238" s="176"/>
      <c r="P238" s="175"/>
      <c r="Q238" s="187"/>
      <c r="R238" s="188"/>
      <c r="S238" s="254" t="str">
        <f>IF(VLOOKUP($B238,'Mapping table'!$A:$L,10,0)=0,"",VLOOKUP($B238,'Mapping table'!$A:$L,10,0))</f>
        <v>VBA</v>
      </c>
      <c r="T238" s="189" t="str">
        <f>IF(VLOOKUP($B238,'Mapping table'!$A:$L,8,0)=0,"",VLOOKUP($B238,'Mapping table'!$A:$L,8,0))</f>
        <v>38*38*11</v>
      </c>
      <c r="U238" s="189" t="str">
        <f>IF(VLOOKUP($B238,'Mapping table'!$A:$L,9,0)=0,"",VLOOKUP($B238,'Mapping table'!$A:$L,9,0))</f>
        <v>Fiberglass</v>
      </c>
      <c r="V238" s="4"/>
      <c r="W238" s="4"/>
      <c r="X238" s="181">
        <f t="shared" si="33"/>
        <v>0</v>
      </c>
      <c r="Y238" s="4"/>
      <c r="Z238" s="181">
        <f>X238*VLOOKUP(B238,'Mapping table'!$A:$L,11,0)</f>
        <v>0</v>
      </c>
      <c r="AA238" s="4"/>
      <c r="AB238" s="182">
        <f>X238*VLOOKUP(B238,'Mapping table'!A:T,4,0)</f>
        <v>0</v>
      </c>
      <c r="AC238" s="4"/>
      <c r="AD238" s="183">
        <f>X238*VLOOKUP(B238,'Mapping table'!$A:$L,7,0)</f>
        <v>0</v>
      </c>
      <c r="AE238" s="184"/>
      <c r="AF238" s="185">
        <f>X238*VLOOKUP(B238,'Mapping table'!$A:$L,6,0)</f>
        <v>0</v>
      </c>
      <c r="AG238" s="4"/>
      <c r="AH238" s="181">
        <f>VLOOKUP(B238,'Mapping table'!$A:$L,11,0)</f>
        <v>1</v>
      </c>
      <c r="AI238" s="4"/>
      <c r="AJ238" s="4"/>
      <c r="AK238" s="4"/>
      <c r="AL238" s="4"/>
      <c r="AM238" s="4"/>
    </row>
    <row r="239" ht="11.25" customHeight="1" outlineLevel="1">
      <c r="A239" s="161" t="str">
        <f>VLOOKUP(B239,'Mapping table'!A:C,3,0)</f>
        <v>Fiberglass Macros</v>
      </c>
      <c r="B239" s="186" t="s">
        <v>415</v>
      </c>
      <c r="C239" s="14" t="s">
        <v>416</v>
      </c>
      <c r="D239" s="4"/>
      <c r="E239" s="175"/>
      <c r="F239" s="176"/>
      <c r="G239" s="176"/>
      <c r="H239" s="175"/>
      <c r="I239" s="192"/>
      <c r="J239" s="176"/>
      <c r="K239" s="176"/>
      <c r="L239" s="176"/>
      <c r="M239" s="176"/>
      <c r="N239" s="175"/>
      <c r="O239" s="176"/>
      <c r="P239" s="175"/>
      <c r="Q239" s="187"/>
      <c r="R239" s="188"/>
      <c r="S239" s="254" t="str">
        <f>IF(VLOOKUP($B239,'Mapping table'!$A:$L,10,0)=0,"",VLOOKUP($B239,'Mapping table'!$A:$L,10,0))</f>
        <v>VBA</v>
      </c>
      <c r="T239" s="189" t="str">
        <f>IF(VLOOKUP($B239,'Mapping table'!$A:$L,8,0)=0,"",VLOOKUP($B239,'Mapping table'!$A:$L,8,0))</f>
        <v>46*46*11</v>
      </c>
      <c r="U239" s="189" t="str">
        <f>IF(VLOOKUP($B239,'Mapping table'!$A:$L,9,0)=0,"",VLOOKUP($B239,'Mapping table'!$A:$L,9,0))</f>
        <v>Fiberglass</v>
      </c>
      <c r="V239" s="4"/>
      <c r="W239" s="4"/>
      <c r="X239" s="181">
        <f t="shared" si="33"/>
        <v>0</v>
      </c>
      <c r="Y239" s="4"/>
      <c r="Z239" s="181">
        <f>X239*VLOOKUP(B239,'Mapping table'!$A:$L,11,0)</f>
        <v>0</v>
      </c>
      <c r="AA239" s="4"/>
      <c r="AB239" s="182">
        <f>X239*VLOOKUP(B239,'Mapping table'!A:T,4,0)</f>
        <v>0</v>
      </c>
      <c r="AC239" s="4"/>
      <c r="AD239" s="183">
        <f>X239*VLOOKUP(B239,'Mapping table'!$A:$L,7,0)</f>
        <v>0</v>
      </c>
      <c r="AE239" s="184"/>
      <c r="AF239" s="185">
        <f>X239*VLOOKUP(B239,'Mapping table'!$A:$L,6,0)</f>
        <v>0</v>
      </c>
      <c r="AG239" s="4"/>
      <c r="AH239" s="181">
        <f>VLOOKUP(B239,'Mapping table'!$A:$L,11,0)</f>
        <v>1</v>
      </c>
      <c r="AI239" s="4"/>
      <c r="AJ239" s="4"/>
      <c r="AK239" s="4"/>
      <c r="AL239" s="4"/>
      <c r="AM239" s="4"/>
    </row>
    <row r="240" ht="11.25" customHeight="1" outlineLevel="1">
      <c r="A240" s="161" t="str">
        <f>VLOOKUP(B240,'Mapping table'!A:C,3,0)</f>
        <v>Fiberglass Macros</v>
      </c>
      <c r="B240" s="186" t="s">
        <v>417</v>
      </c>
      <c r="C240" s="14" t="s">
        <v>418</v>
      </c>
      <c r="D240" s="4"/>
      <c r="E240" s="175"/>
      <c r="F240" s="175"/>
      <c r="G240" s="176"/>
      <c r="H240" s="175"/>
      <c r="I240" s="192"/>
      <c r="J240" s="176"/>
      <c r="K240" s="176"/>
      <c r="L240" s="176"/>
      <c r="M240" s="175"/>
      <c r="N240" s="175"/>
      <c r="O240" s="176"/>
      <c r="P240" s="175"/>
      <c r="Q240" s="187"/>
      <c r="R240" s="188"/>
      <c r="S240" s="254" t="str">
        <f>IF(VLOOKUP($B240,'Mapping table'!$A:$L,10,0)=0,"",VLOOKUP($B240,'Mapping table'!$A:$L,10,0))</f>
        <v>VBA</v>
      </c>
      <c r="T240" s="189" t="str">
        <f>IF(VLOOKUP($B240,'Mapping table'!$A:$L,8,0)=0,"",VLOOKUP($B240,'Mapping table'!$A:$L,8,0))</f>
        <v>51*51*7</v>
      </c>
      <c r="U240" s="189" t="str">
        <f>IF(VLOOKUP($B240,'Mapping table'!$A:$L,9,0)=0,"",VLOOKUP($B240,'Mapping table'!$A:$L,9,0))</f>
        <v>Fiberglass</v>
      </c>
      <c r="V240" s="4"/>
      <c r="W240" s="4"/>
      <c r="X240" s="181">
        <f t="shared" si="33"/>
        <v>0</v>
      </c>
      <c r="Y240" s="4"/>
      <c r="Z240" s="181">
        <f>X240*VLOOKUP(B240,'Mapping table'!$A:$L,11,0)</f>
        <v>0</v>
      </c>
      <c r="AA240" s="4"/>
      <c r="AB240" s="182">
        <f>X240*VLOOKUP(B240,'Mapping table'!A:T,4,0)</f>
        <v>0</v>
      </c>
      <c r="AC240" s="4"/>
      <c r="AD240" s="183">
        <f>X240*VLOOKUP(B240,'Mapping table'!$A:$L,7,0)</f>
        <v>0</v>
      </c>
      <c r="AE240" s="184"/>
      <c r="AF240" s="185">
        <f>X240*VLOOKUP(B240,'Mapping table'!$A:$L,6,0)</f>
        <v>0</v>
      </c>
      <c r="AG240" s="4"/>
      <c r="AH240" s="181">
        <f>VLOOKUP(B240,'Mapping table'!$A:$L,11,0)</f>
        <v>1</v>
      </c>
      <c r="AI240" s="4"/>
      <c r="AJ240" s="4"/>
      <c r="AK240" s="4"/>
      <c r="AL240" s="4"/>
      <c r="AM240" s="4"/>
    </row>
    <row r="241" ht="11.25" customHeight="1" outlineLevel="1">
      <c r="A241" s="161" t="str">
        <f>VLOOKUP(B241,'Mapping table'!A:C,3,0)</f>
        <v>Fiberglass Macros</v>
      </c>
      <c r="B241" s="186" t="s">
        <v>419</v>
      </c>
      <c r="C241" s="14" t="s">
        <v>420</v>
      </c>
      <c r="D241" s="4"/>
      <c r="E241" s="175"/>
      <c r="F241" s="175"/>
      <c r="G241" s="176"/>
      <c r="H241" s="175"/>
      <c r="I241" s="192"/>
      <c r="J241" s="176"/>
      <c r="K241" s="176"/>
      <c r="L241" s="176"/>
      <c r="M241" s="176"/>
      <c r="N241" s="175"/>
      <c r="O241" s="176"/>
      <c r="P241" s="175"/>
      <c r="Q241" s="187"/>
      <c r="R241" s="188"/>
      <c r="S241" s="254" t="str">
        <f>IF(VLOOKUP($B241,'Mapping table'!$A:$L,10,0)=0,"",VLOOKUP($B241,'Mapping table'!$A:$L,10,0))</f>
        <v>VBA</v>
      </c>
      <c r="T241" s="189" t="str">
        <f>IF(VLOOKUP($B241,'Mapping table'!$A:$L,8,0)=0,"",VLOOKUP($B241,'Mapping table'!$A:$L,8,0))</f>
        <v>62*62*13</v>
      </c>
      <c r="U241" s="189" t="str">
        <f>IF(VLOOKUP($B241,'Mapping table'!$A:$L,9,0)=0,"",VLOOKUP($B241,'Mapping table'!$A:$L,9,0))</f>
        <v>Fiberglass</v>
      </c>
      <c r="V241" s="4"/>
      <c r="W241" s="4"/>
      <c r="X241" s="181">
        <f t="shared" si="33"/>
        <v>0</v>
      </c>
      <c r="Y241" s="4"/>
      <c r="Z241" s="181">
        <f>X241*VLOOKUP(B241,'Mapping table'!$A:$L,11,0)</f>
        <v>0</v>
      </c>
      <c r="AA241" s="4"/>
      <c r="AB241" s="182">
        <f>X241*VLOOKUP(B241,'Mapping table'!A:T,4,0)</f>
        <v>0</v>
      </c>
      <c r="AC241" s="4"/>
      <c r="AD241" s="183">
        <f>X241*VLOOKUP(B241,'Mapping table'!$A:$L,7,0)</f>
        <v>0</v>
      </c>
      <c r="AE241" s="184"/>
      <c r="AF241" s="185">
        <f>X241*VLOOKUP(B241,'Mapping table'!$A:$L,6,0)</f>
        <v>0</v>
      </c>
      <c r="AG241" s="4"/>
      <c r="AH241" s="181">
        <f>VLOOKUP(B241,'Mapping table'!$A:$L,11,0)</f>
        <v>1</v>
      </c>
      <c r="AI241" s="4"/>
      <c r="AJ241" s="4"/>
      <c r="AK241" s="4"/>
      <c r="AL241" s="4"/>
      <c r="AM241" s="4"/>
    </row>
    <row r="242" ht="11.25" customHeight="1" outlineLevel="1">
      <c r="A242" s="161" t="str">
        <f>VLOOKUP(B242,'Mapping table'!A:C,3,0)</f>
        <v>Fiberglass Macros</v>
      </c>
      <c r="B242" s="186" t="s">
        <v>421</v>
      </c>
      <c r="C242" s="14" t="s">
        <v>422</v>
      </c>
      <c r="D242" s="4"/>
      <c r="E242" s="175"/>
      <c r="F242" s="175"/>
      <c r="G242" s="176"/>
      <c r="H242" s="175"/>
      <c r="I242" s="192"/>
      <c r="J242" s="176"/>
      <c r="K242" s="175"/>
      <c r="L242" s="176"/>
      <c r="M242" s="176"/>
      <c r="N242" s="175"/>
      <c r="O242" s="176"/>
      <c r="P242" s="175"/>
      <c r="Q242" s="187"/>
      <c r="R242" s="188"/>
      <c r="S242" s="254" t="str">
        <f>IF(VLOOKUP($B242,'Mapping table'!$A:$L,10,0)=0,"",VLOOKUP($B242,'Mapping table'!$A:$L,10,0))</f>
        <v>VBA</v>
      </c>
      <c r="T242" s="189" t="str">
        <f>IF(VLOOKUP($B242,'Mapping table'!$A:$L,8,0)=0,"",VLOOKUP($B242,'Mapping table'!$A:$L,8,0))</f>
        <v>62*62*18</v>
      </c>
      <c r="U242" s="189" t="str">
        <f>IF(VLOOKUP($B242,'Mapping table'!$A:$L,9,0)=0,"",VLOOKUP($B242,'Mapping table'!$A:$L,9,0))</f>
        <v>Fiberglass</v>
      </c>
      <c r="V242" s="4"/>
      <c r="W242" s="4"/>
      <c r="X242" s="181">
        <f t="shared" si="33"/>
        <v>0</v>
      </c>
      <c r="Y242" s="4"/>
      <c r="Z242" s="181">
        <f>X242*VLOOKUP(B242,'Mapping table'!$A:$L,11,0)</f>
        <v>0</v>
      </c>
      <c r="AA242" s="4"/>
      <c r="AB242" s="182">
        <f>X242*VLOOKUP(B242,'Mapping table'!A:T,4,0)</f>
        <v>0</v>
      </c>
      <c r="AC242" s="4"/>
      <c r="AD242" s="183">
        <f>X242*VLOOKUP(B242,'Mapping table'!$A:$L,7,0)</f>
        <v>0</v>
      </c>
      <c r="AE242" s="184"/>
      <c r="AF242" s="185">
        <f>X242*VLOOKUP(B242,'Mapping table'!$A:$L,6,0)</f>
        <v>0</v>
      </c>
      <c r="AG242" s="4"/>
      <c r="AH242" s="181">
        <f>VLOOKUP(B242,'Mapping table'!$A:$L,11,0)</f>
        <v>1</v>
      </c>
      <c r="AI242" s="4"/>
      <c r="AJ242" s="4"/>
      <c r="AK242" s="4"/>
      <c r="AL242" s="4"/>
      <c r="AM242" s="4"/>
    </row>
    <row r="243" ht="11.25" customHeight="1" outlineLevel="1">
      <c r="A243" s="161" t="str">
        <f>VLOOKUP(B243,'Mapping table'!A:C,3,0)</f>
        <v>Fiberglass Macros</v>
      </c>
      <c r="B243" s="186" t="s">
        <v>423</v>
      </c>
      <c r="C243" s="14" t="s">
        <v>424</v>
      </c>
      <c r="D243" s="4"/>
      <c r="E243" s="175"/>
      <c r="F243" s="175"/>
      <c r="G243" s="176"/>
      <c r="H243" s="175"/>
      <c r="I243" s="175"/>
      <c r="J243" s="176"/>
      <c r="K243" s="176"/>
      <c r="L243" s="176"/>
      <c r="M243" s="176"/>
      <c r="N243" s="175"/>
      <c r="O243" s="176"/>
      <c r="P243" s="175"/>
      <c r="Q243" s="187"/>
      <c r="R243" s="188"/>
      <c r="S243" s="254" t="str">
        <f>IF(VLOOKUP($B243,'Mapping table'!$A:$L,10,0)=0,"",VLOOKUP($B243,'Mapping table'!$A:$L,10,0))</f>
        <v>VBA</v>
      </c>
      <c r="T243" s="189" t="str">
        <f>IF(VLOOKUP($B243,'Mapping table'!$A:$L,8,0)=0,"",VLOOKUP($B243,'Mapping table'!$A:$L,8,0))</f>
        <v>65*65*18</v>
      </c>
      <c r="U243" s="189" t="str">
        <f>IF(VLOOKUP($B243,'Mapping table'!$A:$L,9,0)=0,"",VLOOKUP($B243,'Mapping table'!$A:$L,9,0))</f>
        <v>Fiberglass</v>
      </c>
      <c r="V243" s="4"/>
      <c r="W243" s="4"/>
      <c r="X243" s="181">
        <f t="shared" si="33"/>
        <v>0</v>
      </c>
      <c r="Y243" s="4"/>
      <c r="Z243" s="181">
        <f>X243*VLOOKUP(B243,'Mapping table'!$A:$L,11,0)</f>
        <v>0</v>
      </c>
      <c r="AA243" s="4"/>
      <c r="AB243" s="182">
        <f>X243*VLOOKUP(B243,'Mapping table'!A:T,4,0)</f>
        <v>0</v>
      </c>
      <c r="AC243" s="4"/>
      <c r="AD243" s="183">
        <f>X243*VLOOKUP(B243,'Mapping table'!$A:$L,7,0)</f>
        <v>0</v>
      </c>
      <c r="AE243" s="184"/>
      <c r="AF243" s="185">
        <f>X243*VLOOKUP(B243,'Mapping table'!$A:$L,6,0)</f>
        <v>0</v>
      </c>
      <c r="AG243" s="4"/>
      <c r="AH243" s="181">
        <f>VLOOKUP(B243,'Mapping table'!$A:$L,11,0)</f>
        <v>1</v>
      </c>
      <c r="AI243" s="4"/>
      <c r="AJ243" s="4"/>
      <c r="AK243" s="4"/>
      <c r="AL243" s="4"/>
      <c r="AM243" s="4"/>
    </row>
    <row r="244" ht="11.25" customHeight="1" outlineLevel="1">
      <c r="A244" s="161" t="str">
        <f>VLOOKUP(B244,'Mapping table'!A:C,3,0)</f>
        <v>Fiberglass Macros</v>
      </c>
      <c r="B244" s="186" t="s">
        <v>425</v>
      </c>
      <c r="C244" s="14" t="s">
        <v>426</v>
      </c>
      <c r="D244" s="4"/>
      <c r="E244" s="175"/>
      <c r="F244" s="175"/>
      <c r="G244" s="176"/>
      <c r="H244" s="175"/>
      <c r="I244" s="175"/>
      <c r="J244" s="176"/>
      <c r="K244" s="176"/>
      <c r="L244" s="176"/>
      <c r="M244" s="176"/>
      <c r="N244" s="175"/>
      <c r="O244" s="176"/>
      <c r="P244" s="175"/>
      <c r="Q244" s="187"/>
      <c r="R244" s="188"/>
      <c r="S244" s="254" t="str">
        <f>IF(VLOOKUP($B244,'Mapping table'!$A:$L,10,0)=0,"",VLOOKUP($B244,'Mapping table'!$A:$L,10,0))</f>
        <v>VBA</v>
      </c>
      <c r="T244" s="189" t="str">
        <f>IF(VLOOKUP($B244,'Mapping table'!$A:$L,8,0)=0,"",VLOOKUP($B244,'Mapping table'!$A:$L,8,0))</f>
        <v>65*65*19</v>
      </c>
      <c r="U244" s="189" t="str">
        <f>IF(VLOOKUP($B244,'Mapping table'!$A:$L,9,0)=0,"",VLOOKUP($B244,'Mapping table'!$A:$L,9,0))</f>
        <v>Fiberglass</v>
      </c>
      <c r="V244" s="4"/>
      <c r="W244" s="4"/>
      <c r="X244" s="181">
        <f t="shared" si="33"/>
        <v>0</v>
      </c>
      <c r="Y244" s="4"/>
      <c r="Z244" s="181">
        <f>X244*VLOOKUP(B244,'Mapping table'!$A:$L,11,0)</f>
        <v>0</v>
      </c>
      <c r="AA244" s="4"/>
      <c r="AB244" s="182">
        <f>X244*VLOOKUP(B244,'Mapping table'!A:T,4,0)</f>
        <v>0</v>
      </c>
      <c r="AC244" s="4"/>
      <c r="AD244" s="183">
        <f>X244*VLOOKUP(B244,'Mapping table'!$A:$L,7,0)</f>
        <v>0</v>
      </c>
      <c r="AE244" s="184"/>
      <c r="AF244" s="185">
        <f>X244*VLOOKUP(B244,'Mapping table'!$A:$L,6,0)</f>
        <v>0</v>
      </c>
      <c r="AG244" s="4"/>
      <c r="AH244" s="181">
        <f>VLOOKUP(B244,'Mapping table'!$A:$L,11,0)</f>
        <v>1</v>
      </c>
      <c r="AI244" s="4"/>
      <c r="AJ244" s="4"/>
      <c r="AK244" s="4"/>
      <c r="AL244" s="4"/>
      <c r="AM244" s="4"/>
    </row>
    <row r="245" ht="11.25" customHeight="1" outlineLevel="1">
      <c r="A245" s="161" t="str">
        <f>VLOOKUP(B245,'Mapping table'!A:C,3,0)</f>
        <v>Fiberglass Macros</v>
      </c>
      <c r="B245" s="186" t="s">
        <v>427</v>
      </c>
      <c r="C245" s="14" t="s">
        <v>428</v>
      </c>
      <c r="D245" s="4"/>
      <c r="E245" s="175"/>
      <c r="F245" s="176"/>
      <c r="G245" s="175"/>
      <c r="H245" s="175"/>
      <c r="I245" s="175"/>
      <c r="J245" s="176"/>
      <c r="K245" s="176"/>
      <c r="L245" s="176"/>
      <c r="M245" s="176"/>
      <c r="N245" s="175"/>
      <c r="O245" s="175"/>
      <c r="P245" s="175"/>
      <c r="Q245" s="187"/>
      <c r="R245" s="188"/>
      <c r="S245" s="254" t="str">
        <f>IF(VLOOKUP($B245,'Mapping table'!$A:$L,10,0)=0,"",VLOOKUP($B245,'Mapping table'!$A:$L,10,0))</f>
        <v>VBA</v>
      </c>
      <c r="T245" s="189" t="str">
        <f>IF(VLOOKUP($B245,'Mapping table'!$A:$L,8,0)=0,"",VLOOKUP($B245,'Mapping table'!$A:$L,8,0))</f>
        <v>77*77*26</v>
      </c>
      <c r="U245" s="189" t="str">
        <f>IF(VLOOKUP($B245,'Mapping table'!$A:$L,9,0)=0,"",VLOOKUP($B245,'Mapping table'!$A:$L,9,0))</f>
        <v>Fiberglass</v>
      </c>
      <c r="V245" s="4"/>
      <c r="W245" s="4"/>
      <c r="X245" s="181">
        <f t="shared" si="33"/>
        <v>0</v>
      </c>
      <c r="Y245" s="4"/>
      <c r="Z245" s="181">
        <f>X245*VLOOKUP(B245,'Mapping table'!$A:$L,11,0)</f>
        <v>0</v>
      </c>
      <c r="AA245" s="4"/>
      <c r="AB245" s="182">
        <f>X245*VLOOKUP(B245,'Mapping table'!A:T,4,0)</f>
        <v>0</v>
      </c>
      <c r="AC245" s="4"/>
      <c r="AD245" s="183">
        <f>X245*VLOOKUP(B245,'Mapping table'!$A:$L,7,0)</f>
        <v>0</v>
      </c>
      <c r="AE245" s="184"/>
      <c r="AF245" s="185">
        <f>X245*VLOOKUP(B245,'Mapping table'!$A:$L,6,0)</f>
        <v>0</v>
      </c>
      <c r="AG245" s="4"/>
      <c r="AH245" s="181">
        <f>VLOOKUP(B245,'Mapping table'!$A:$L,11,0)</f>
        <v>1</v>
      </c>
      <c r="AI245" s="4"/>
      <c r="AJ245" s="4"/>
      <c r="AK245" s="4"/>
      <c r="AL245" s="4"/>
      <c r="AM245" s="4"/>
    </row>
    <row r="246" ht="11.25" customHeight="1" outlineLevel="1">
      <c r="A246" s="161" t="str">
        <f>VLOOKUP(B246,'Mapping table'!A:C,3,0)</f>
        <v>Fiberglass Macros</v>
      </c>
      <c r="B246" s="186" t="s">
        <v>429</v>
      </c>
      <c r="C246" s="14" t="s">
        <v>430</v>
      </c>
      <c r="D246" s="4"/>
      <c r="E246" s="175"/>
      <c r="F246" s="176"/>
      <c r="G246" s="175"/>
      <c r="H246" s="175"/>
      <c r="I246" s="175"/>
      <c r="J246" s="176"/>
      <c r="K246" s="176"/>
      <c r="L246" s="176"/>
      <c r="M246" s="176"/>
      <c r="N246" s="175"/>
      <c r="O246" s="175"/>
      <c r="P246" s="175"/>
      <c r="Q246" s="187"/>
      <c r="R246" s="188"/>
      <c r="S246" s="254" t="str">
        <f>IF(VLOOKUP($B246,'Mapping table'!$A:$L,10,0)=0,"",VLOOKUP($B246,'Mapping table'!$A:$L,10,0))</f>
        <v>VBA</v>
      </c>
      <c r="T246" s="189" t="str">
        <f>IF(VLOOKUP($B246,'Mapping table'!$A:$L,8,0)=0,"",VLOOKUP($B246,'Mapping table'!$A:$L,8,0))</f>
        <v>80*80*30</v>
      </c>
      <c r="U246" s="189" t="str">
        <f>IF(VLOOKUP($B246,'Mapping table'!$A:$L,9,0)=0,"",VLOOKUP($B246,'Mapping table'!$A:$L,9,0))</f>
        <v>Fiberglass</v>
      </c>
      <c r="V246" s="4"/>
      <c r="W246" s="4"/>
      <c r="X246" s="181">
        <f t="shared" si="33"/>
        <v>0</v>
      </c>
      <c r="Y246" s="4"/>
      <c r="Z246" s="181">
        <f>X246*VLOOKUP(B246,'Mapping table'!$A:$L,11,0)</f>
        <v>0</v>
      </c>
      <c r="AA246" s="4"/>
      <c r="AB246" s="182">
        <f>X246*VLOOKUP(B246,'Mapping table'!A:T,4,0)</f>
        <v>0</v>
      </c>
      <c r="AC246" s="4"/>
      <c r="AD246" s="183">
        <f>X246*VLOOKUP(B246,'Mapping table'!$A:$L,7,0)</f>
        <v>0</v>
      </c>
      <c r="AE246" s="184"/>
      <c r="AF246" s="185">
        <f>X246*VLOOKUP(B246,'Mapping table'!$A:$L,6,0)</f>
        <v>0</v>
      </c>
      <c r="AG246" s="4"/>
      <c r="AH246" s="181">
        <f>VLOOKUP(B246,'Mapping table'!$A:$L,11,0)</f>
        <v>1</v>
      </c>
      <c r="AI246" s="4"/>
      <c r="AJ246" s="4"/>
      <c r="AK246" s="4"/>
      <c r="AL246" s="4"/>
      <c r="AM246" s="4"/>
    </row>
    <row r="247" ht="11.25" customHeight="1" outlineLevel="1">
      <c r="A247" s="161" t="str">
        <f>VLOOKUP(B247,'Mapping table'!A:C,3,0)</f>
        <v>Fiberglass Macros</v>
      </c>
      <c r="B247" s="186" t="s">
        <v>431</v>
      </c>
      <c r="C247" s="14" t="s">
        <v>432</v>
      </c>
      <c r="D247" s="4"/>
      <c r="E247" s="175"/>
      <c r="F247" s="176"/>
      <c r="G247" s="176"/>
      <c r="H247" s="175"/>
      <c r="I247" s="175"/>
      <c r="J247" s="176"/>
      <c r="K247" s="176"/>
      <c r="L247" s="176"/>
      <c r="M247" s="176"/>
      <c r="N247" s="175"/>
      <c r="O247" s="176"/>
      <c r="P247" s="175"/>
      <c r="Q247" s="187"/>
      <c r="R247" s="188"/>
      <c r="S247" s="254" t="str">
        <f>IF(VLOOKUP($B247,'Mapping table'!$A:$L,10,0)=0,"",VLOOKUP($B247,'Mapping table'!$A:$L,10,0))</f>
        <v>VBA</v>
      </c>
      <c r="T247" s="189" t="str">
        <f>IF(VLOOKUP($B247,'Mapping table'!$A:$L,8,0)=0,"",VLOOKUP($B247,'Mapping table'!$A:$L,8,0))</f>
        <v>100*100*30</v>
      </c>
      <c r="U247" s="189" t="str">
        <f>IF(VLOOKUP($B247,'Mapping table'!$A:$L,9,0)=0,"",VLOOKUP($B247,'Mapping table'!$A:$L,9,0))</f>
        <v>Fiberglass</v>
      </c>
      <c r="V247" s="4"/>
      <c r="W247" s="4"/>
      <c r="X247" s="181">
        <f t="shared" si="33"/>
        <v>0</v>
      </c>
      <c r="Y247" s="4"/>
      <c r="Z247" s="181">
        <f>X247*VLOOKUP(B247,'Mapping table'!$A:$L,11,0)</f>
        <v>0</v>
      </c>
      <c r="AA247" s="4"/>
      <c r="AB247" s="182">
        <f>X247*VLOOKUP(B247,'Mapping table'!A:T,4,0)</f>
        <v>0</v>
      </c>
      <c r="AC247" s="4"/>
      <c r="AD247" s="183">
        <f>X247*VLOOKUP(B247,'Mapping table'!$A:$L,7,0)</f>
        <v>0</v>
      </c>
      <c r="AE247" s="184"/>
      <c r="AF247" s="185">
        <f>X247*VLOOKUP(B247,'Mapping table'!$A:$L,6,0)</f>
        <v>0</v>
      </c>
      <c r="AG247" s="4"/>
      <c r="AH247" s="181">
        <f>VLOOKUP(B247,'Mapping table'!$A:$L,11,0)</f>
        <v>1</v>
      </c>
      <c r="AI247" s="4"/>
      <c r="AJ247" s="4"/>
      <c r="AK247" s="4"/>
      <c r="AL247" s="4"/>
      <c r="AM247" s="4"/>
    </row>
    <row r="248" ht="11.25" customHeight="1" outlineLevel="1">
      <c r="A248" s="161" t="str">
        <f>VLOOKUP(B248,'Mapping table'!A:C,3,0)</f>
        <v>Fiberglass Macros</v>
      </c>
      <c r="B248" s="186" t="s">
        <v>433</v>
      </c>
      <c r="C248" s="14" t="s">
        <v>434</v>
      </c>
      <c r="D248" s="4"/>
      <c r="E248" s="175"/>
      <c r="F248" s="176"/>
      <c r="G248" s="175"/>
      <c r="H248" s="175"/>
      <c r="I248" s="192"/>
      <c r="J248" s="176"/>
      <c r="K248" s="176"/>
      <c r="L248" s="176"/>
      <c r="M248" s="176"/>
      <c r="N248" s="175"/>
      <c r="O248" s="176"/>
      <c r="P248" s="175"/>
      <c r="Q248" s="187"/>
      <c r="R248" s="188"/>
      <c r="S248" s="254" t="str">
        <f>IF(VLOOKUP($B248,'Mapping table'!$A:$L,10,0)=0,"",VLOOKUP($B248,'Mapping table'!$A:$L,10,0))</f>
        <v>VBA</v>
      </c>
      <c r="T248" s="189" t="str">
        <f>IF(VLOOKUP($B248,'Mapping table'!$A:$L,8,0)=0,"",VLOOKUP($B248,'Mapping table'!$A:$L,8,0))</f>
        <v>34*33*16</v>
      </c>
      <c r="U248" s="189" t="str">
        <f>IF(VLOOKUP($B248,'Mapping table'!$A:$L,9,0)=0,"",VLOOKUP($B248,'Mapping table'!$A:$L,9,0))</f>
        <v>Fiberglass</v>
      </c>
      <c r="V248" s="4"/>
      <c r="W248" s="4"/>
      <c r="X248" s="181">
        <f t="shared" si="33"/>
        <v>0</v>
      </c>
      <c r="Y248" s="4"/>
      <c r="Z248" s="181">
        <f>X248*VLOOKUP(B248,'Mapping table'!$A:$L,11,0)</f>
        <v>0</v>
      </c>
      <c r="AA248" s="4"/>
      <c r="AB248" s="182">
        <f>X248*VLOOKUP(B248,'Mapping table'!A:T,4,0)</f>
        <v>0</v>
      </c>
      <c r="AC248" s="4"/>
      <c r="AD248" s="183">
        <f>X248*VLOOKUP(B248,'Mapping table'!$A:$L,7,0)</f>
        <v>0</v>
      </c>
      <c r="AE248" s="184"/>
      <c r="AF248" s="185">
        <f>X248*VLOOKUP(B248,'Mapping table'!$A:$L,6,0)</f>
        <v>0</v>
      </c>
      <c r="AG248" s="4"/>
      <c r="AH248" s="181">
        <f>VLOOKUP(B248,'Mapping table'!$A:$L,11,0)</f>
        <v>1</v>
      </c>
      <c r="AI248" s="4"/>
      <c r="AJ248" s="4"/>
      <c r="AK248" s="4"/>
      <c r="AL248" s="4"/>
      <c r="AM248" s="4"/>
    </row>
    <row r="249" ht="11.25" customHeight="1" outlineLevel="1">
      <c r="A249" s="161" t="str">
        <f>VLOOKUP(B249,'Mapping table'!A:C,3,0)</f>
        <v>Fiberglass Macros</v>
      </c>
      <c r="B249" s="186" t="s">
        <v>435</v>
      </c>
      <c r="C249" s="14" t="s">
        <v>436</v>
      </c>
      <c r="D249" s="4"/>
      <c r="E249" s="175"/>
      <c r="F249" s="175"/>
      <c r="G249" s="175"/>
      <c r="H249" s="175"/>
      <c r="I249" s="192"/>
      <c r="J249" s="176"/>
      <c r="K249" s="176"/>
      <c r="L249" s="176"/>
      <c r="M249" s="176"/>
      <c r="N249" s="175"/>
      <c r="O249" s="176"/>
      <c r="P249" s="175"/>
      <c r="Q249" s="187"/>
      <c r="R249" s="188"/>
      <c r="S249" s="254" t="str">
        <f>IF(VLOOKUP($B249,'Mapping table'!$A:$L,10,0)=0,"",VLOOKUP($B249,'Mapping table'!$A:$L,10,0))</f>
        <v>VBA</v>
      </c>
      <c r="T249" s="189" t="str">
        <f>IF(VLOOKUP($B249,'Mapping table'!$A:$L,8,0)=0,"",VLOOKUP($B249,'Mapping table'!$A:$L,8,0))</f>
        <v>55*51*26</v>
      </c>
      <c r="U249" s="189" t="str">
        <f>IF(VLOOKUP($B249,'Mapping table'!$A:$L,9,0)=0,"",VLOOKUP($B249,'Mapping table'!$A:$L,9,0))</f>
        <v>Fiberglass</v>
      </c>
      <c r="V249" s="4"/>
      <c r="W249" s="4"/>
      <c r="X249" s="181">
        <f t="shared" si="33"/>
        <v>0</v>
      </c>
      <c r="Y249" s="4"/>
      <c r="Z249" s="181">
        <f>X249*VLOOKUP(B249,'Mapping table'!$A:$L,11,0)</f>
        <v>0</v>
      </c>
      <c r="AA249" s="4"/>
      <c r="AB249" s="182">
        <f>X249*VLOOKUP(B249,'Mapping table'!A:T,4,0)</f>
        <v>0</v>
      </c>
      <c r="AC249" s="4"/>
      <c r="AD249" s="183">
        <f>X249*VLOOKUP(B249,'Mapping table'!$A:$L,7,0)</f>
        <v>0</v>
      </c>
      <c r="AE249" s="184"/>
      <c r="AF249" s="185">
        <f>X249*VLOOKUP(B249,'Mapping table'!$A:$L,6,0)</f>
        <v>0</v>
      </c>
      <c r="AG249" s="4"/>
      <c r="AH249" s="181">
        <f>VLOOKUP(B249,'Mapping table'!$A:$L,11,0)</f>
        <v>1</v>
      </c>
      <c r="AI249" s="4"/>
      <c r="AJ249" s="4"/>
      <c r="AK249" s="4"/>
      <c r="AL249" s="4"/>
      <c r="AM249" s="4"/>
    </row>
    <row r="250" ht="11.25" customHeight="1" outlineLevel="1">
      <c r="A250" s="161" t="str">
        <f>VLOOKUP(B250,'Mapping table'!A:C,3,0)</f>
        <v>Fiberglass Macros</v>
      </c>
      <c r="B250" s="186" t="s">
        <v>437</v>
      </c>
      <c r="C250" s="69" t="s">
        <v>438</v>
      </c>
      <c r="D250" s="4"/>
      <c r="E250" s="175"/>
      <c r="F250" s="176"/>
      <c r="G250" s="175"/>
      <c r="H250" s="175"/>
      <c r="I250" s="192"/>
      <c r="J250" s="176"/>
      <c r="K250" s="176"/>
      <c r="L250" s="176"/>
      <c r="M250" s="176"/>
      <c r="N250" s="175"/>
      <c r="O250" s="175"/>
      <c r="P250" s="175"/>
      <c r="Q250" s="187"/>
      <c r="R250" s="188"/>
      <c r="S250" s="254" t="str">
        <f>IF(VLOOKUP($B250,'Mapping table'!$A:$L,10,0)=0,"",VLOOKUP($B250,'Mapping table'!$A:$L,10,0))</f>
        <v>VBA</v>
      </c>
      <c r="T250" s="189" t="str">
        <f>IF(VLOOKUP($B250,'Mapping table'!$A:$L,8,0)=0,"",VLOOKUP($B250,'Mapping table'!$A:$L,8,0))</f>
        <v>83*80*40</v>
      </c>
      <c r="U250" s="189" t="str">
        <f>IF(VLOOKUP($B250,'Mapping table'!$A:$L,9,0)=0,"",VLOOKUP($B250,'Mapping table'!$A:$L,9,0))</f>
        <v>Fiberglass</v>
      </c>
      <c r="V250" s="4"/>
      <c r="W250" s="4"/>
      <c r="X250" s="181">
        <f t="shared" si="33"/>
        <v>0</v>
      </c>
      <c r="Y250" s="4"/>
      <c r="Z250" s="181">
        <f>X250*VLOOKUP(B250,'Mapping table'!$A:$L,11,0)</f>
        <v>0</v>
      </c>
      <c r="AA250" s="4"/>
      <c r="AB250" s="182">
        <f>X250*VLOOKUP(B250,'Mapping table'!A:T,4,0)</f>
        <v>0</v>
      </c>
      <c r="AC250" s="4"/>
      <c r="AD250" s="183">
        <f>X250*VLOOKUP(B250,'Mapping table'!$A:$L,7,0)</f>
        <v>0</v>
      </c>
      <c r="AE250" s="184"/>
      <c r="AF250" s="185">
        <f>X250*VLOOKUP(B250,'Mapping table'!$A:$L,6,0)</f>
        <v>0</v>
      </c>
      <c r="AG250" s="4"/>
      <c r="AH250" s="181">
        <f>VLOOKUP(B250,'Mapping table'!$A:$L,11,0)</f>
        <v>1</v>
      </c>
      <c r="AI250" s="4"/>
      <c r="AJ250" s="4"/>
      <c r="AK250" s="4"/>
      <c r="AL250" s="4"/>
      <c r="AM250" s="4"/>
    </row>
    <row r="251" ht="11.25" customHeight="1" outlineLevel="1">
      <c r="A251" s="161" t="str">
        <f>VLOOKUP(B251,'Mapping table'!A:C,3,0)</f>
        <v>Fiberglass Macros</v>
      </c>
      <c r="B251" s="186" t="s">
        <v>439</v>
      </c>
      <c r="C251" s="69" t="s">
        <v>440</v>
      </c>
      <c r="D251" s="4"/>
      <c r="E251" s="175"/>
      <c r="F251" s="192"/>
      <c r="G251" s="176"/>
      <c r="H251" s="175"/>
      <c r="I251" s="192"/>
      <c r="J251" s="176"/>
      <c r="K251" s="175"/>
      <c r="L251" s="176"/>
      <c r="M251" s="176"/>
      <c r="N251" s="175"/>
      <c r="O251" s="176"/>
      <c r="P251" s="175"/>
      <c r="Q251" s="187"/>
      <c r="R251" s="216"/>
      <c r="S251" s="190" t="str">
        <f>IF(VLOOKUP($B251,'Mapping table'!$A:$L,10,0)=0,"",VLOOKUP($B251,'Mapping table'!$A:$L,10,0))</f>
        <v>VBA</v>
      </c>
      <c r="T251" s="189" t="str">
        <f>IF(VLOOKUP($B251,'Mapping table'!$A:$L,8,0)=0,"",VLOOKUP($B251,'Mapping table'!$A:$L,8,0))</f>
        <v>3x36*25*7</v>
      </c>
      <c r="U251" s="254" t="str">
        <f>IF(VLOOKUP($B251,'Mapping table'!$A:$L,9,0)=0,"",VLOOKUP($B251,'Mapping table'!$A:$L,9,0))</f>
        <v>Fiberglass</v>
      </c>
      <c r="V251" s="4"/>
      <c r="W251" s="4"/>
      <c r="X251" s="181">
        <f t="shared" si="33"/>
        <v>0</v>
      </c>
      <c r="Y251" s="4"/>
      <c r="Z251" s="181">
        <f>X251*VLOOKUP(B251,'Mapping table'!$A:$L,11,0)</f>
        <v>0</v>
      </c>
      <c r="AA251" s="4"/>
      <c r="AB251" s="182">
        <f>X251*VLOOKUP(B251,'Mapping table'!A:T,4,0)</f>
        <v>0</v>
      </c>
      <c r="AC251" s="4"/>
      <c r="AD251" s="183">
        <f>X251*VLOOKUP(B251,'Mapping table'!$A:$L,7,0)</f>
        <v>0</v>
      </c>
      <c r="AE251" s="184"/>
      <c r="AF251" s="185">
        <f>X251*VLOOKUP(B251,'Mapping table'!$A:$L,6,0)</f>
        <v>0</v>
      </c>
      <c r="AG251" s="4"/>
      <c r="AH251" s="181">
        <f>VLOOKUP(B251,'Mapping table'!$A:$L,11,0)</f>
        <v>3</v>
      </c>
      <c r="AI251" s="4"/>
      <c r="AJ251" s="4"/>
      <c r="AK251" s="4"/>
      <c r="AL251" s="4"/>
      <c r="AM251" s="4"/>
    </row>
    <row r="252" ht="11.25" customHeight="1" outlineLevel="1">
      <c r="A252" s="161" t="str">
        <f>VLOOKUP(B252,'Mapping table'!A:C,3,0)</f>
        <v>Fiberglass Macros</v>
      </c>
      <c r="B252" s="186" t="s">
        <v>441</v>
      </c>
      <c r="C252" s="69" t="s">
        <v>442</v>
      </c>
      <c r="D252" s="4"/>
      <c r="E252" s="175"/>
      <c r="F252" s="191"/>
      <c r="G252" s="176"/>
      <c r="H252" s="175"/>
      <c r="I252" s="191"/>
      <c r="J252" s="176"/>
      <c r="K252" s="175"/>
      <c r="L252" s="176"/>
      <c r="M252" s="176"/>
      <c r="N252" s="175"/>
      <c r="O252" s="176"/>
      <c r="P252" s="175"/>
      <c r="Q252" s="187"/>
      <c r="R252" s="216"/>
      <c r="S252" s="190" t="str">
        <f>IF(VLOOKUP($B252,'Mapping table'!$A:$L,10,0)=0,"",VLOOKUP($B252,'Mapping table'!$A:$L,10,0))</f>
        <v>VBA</v>
      </c>
      <c r="T252" s="189" t="str">
        <f>IF(VLOOKUP($B252,'Mapping table'!$A:$L,8,0)=0,"",VLOOKUP($B252,'Mapping table'!$A:$L,8,0))</f>
        <v>3x36*24*8</v>
      </c>
      <c r="U252" s="254" t="str">
        <f>IF(VLOOKUP($B252,'Mapping table'!$A:$L,9,0)=0,"",VLOOKUP($B252,'Mapping table'!$A:$L,9,0))</f>
        <v>Fiberglass</v>
      </c>
      <c r="V252" s="4"/>
      <c r="W252" s="4"/>
      <c r="X252" s="181">
        <f t="shared" si="33"/>
        <v>0</v>
      </c>
      <c r="Y252" s="4"/>
      <c r="Z252" s="181">
        <f>X252*VLOOKUP(B252,'Mapping table'!$A:$L,11,0)</f>
        <v>0</v>
      </c>
      <c r="AA252" s="4"/>
      <c r="AB252" s="182">
        <f>X252*VLOOKUP(B252,'Mapping table'!A:T,4,0)</f>
        <v>0</v>
      </c>
      <c r="AC252" s="4"/>
      <c r="AD252" s="183">
        <f>X252*VLOOKUP(B252,'Mapping table'!$A:$L,7,0)</f>
        <v>0</v>
      </c>
      <c r="AE252" s="184"/>
      <c r="AF252" s="185">
        <f>X252*VLOOKUP(B252,'Mapping table'!$A:$L,6,0)</f>
        <v>0</v>
      </c>
      <c r="AG252" s="4"/>
      <c r="AH252" s="181">
        <f>VLOOKUP(B252,'Mapping table'!$A:$L,11,0)</f>
        <v>3</v>
      </c>
      <c r="AI252" s="4"/>
      <c r="AJ252" s="4"/>
      <c r="AK252" s="4"/>
      <c r="AL252" s="4"/>
      <c r="AM252" s="4"/>
    </row>
    <row r="253" ht="11.25" customHeight="1" outlineLevel="1">
      <c r="A253" s="161" t="str">
        <f>VLOOKUP(B253,'Mapping table'!A:C,3,0)</f>
        <v>Fiberglass Macros</v>
      </c>
      <c r="B253" s="186" t="s">
        <v>443</v>
      </c>
      <c r="C253" s="69" t="s">
        <v>444</v>
      </c>
      <c r="D253" s="4"/>
      <c r="E253" s="175"/>
      <c r="F253" s="191"/>
      <c r="G253" s="176"/>
      <c r="H253" s="175"/>
      <c r="I253" s="191"/>
      <c r="J253" s="176"/>
      <c r="K253" s="175"/>
      <c r="L253" s="176"/>
      <c r="M253" s="175"/>
      <c r="N253" s="175"/>
      <c r="O253" s="176"/>
      <c r="P253" s="175"/>
      <c r="Q253" s="187"/>
      <c r="R253" s="216"/>
      <c r="S253" s="190" t="str">
        <f>IF(VLOOKUP($B253,'Mapping table'!$A:$L,10,0)=0,"",VLOOKUP($B253,'Mapping table'!$A:$L,10,0))</f>
        <v>VBA</v>
      </c>
      <c r="T253" s="189" t="str">
        <f>IF(VLOOKUP($B253,'Mapping table'!$A:$L,8,0)=0,"",VLOOKUP($B253,'Mapping table'!$A:$L,8,0))</f>
        <v>2x37*25*8</v>
      </c>
      <c r="U253" s="254" t="str">
        <f>IF(VLOOKUP($B253,'Mapping table'!$A:$L,9,0)=0,"",VLOOKUP($B253,'Mapping table'!$A:$L,9,0))</f>
        <v>Fiberglass</v>
      </c>
      <c r="V253" s="4"/>
      <c r="W253" s="4"/>
      <c r="X253" s="181">
        <f t="shared" si="33"/>
        <v>0</v>
      </c>
      <c r="Y253" s="4"/>
      <c r="Z253" s="181">
        <f>X253*VLOOKUP(B253,'Mapping table'!$A:$L,11,0)</f>
        <v>0</v>
      </c>
      <c r="AA253" s="4"/>
      <c r="AB253" s="182">
        <f>X253*VLOOKUP(B253,'Mapping table'!A:T,4,0)</f>
        <v>0</v>
      </c>
      <c r="AC253" s="4"/>
      <c r="AD253" s="183">
        <f>X253*VLOOKUP(B253,'Mapping table'!$A:$L,7,0)</f>
        <v>0</v>
      </c>
      <c r="AE253" s="184"/>
      <c r="AF253" s="185">
        <f>X253*VLOOKUP(B253,'Mapping table'!$A:$L,6,0)</f>
        <v>0</v>
      </c>
      <c r="AG253" s="4"/>
      <c r="AH253" s="181">
        <f>VLOOKUP(B253,'Mapping table'!$A:$L,11,0)</f>
        <v>2</v>
      </c>
      <c r="AI253" s="4"/>
      <c r="AJ253" s="4"/>
      <c r="AK253" s="4"/>
      <c r="AL253" s="4"/>
      <c r="AM253" s="4"/>
    </row>
    <row r="254" ht="11.25" customHeight="1" outlineLevel="1">
      <c r="A254" s="161" t="str">
        <f>VLOOKUP(B254,'Mapping table'!A:C,3,0)</f>
        <v>Fiberglass Macros</v>
      </c>
      <c r="B254" s="186" t="s">
        <v>445</v>
      </c>
      <c r="C254" s="69" t="s">
        <v>446</v>
      </c>
      <c r="D254" s="4"/>
      <c r="E254" s="175"/>
      <c r="F254" s="191"/>
      <c r="G254" s="176"/>
      <c r="H254" s="175"/>
      <c r="I254" s="191"/>
      <c r="J254" s="176"/>
      <c r="K254" s="175"/>
      <c r="L254" s="176"/>
      <c r="M254" s="191"/>
      <c r="N254" s="175"/>
      <c r="O254" s="176"/>
      <c r="P254" s="175"/>
      <c r="Q254" s="187"/>
      <c r="R254" s="216"/>
      <c r="S254" s="190" t="str">
        <f>IF(VLOOKUP($B254,'Mapping table'!$A:$L,10,0)=0,"",VLOOKUP($B254,'Mapping table'!$A:$L,10,0))</f>
        <v>VBA</v>
      </c>
      <c r="T254" s="189" t="str">
        <f>IF(VLOOKUP($B254,'Mapping table'!$A:$L,8,0)=0,"",VLOOKUP($B254,'Mapping table'!$A:$L,8,0))</f>
        <v>53*33*8</v>
      </c>
      <c r="U254" s="254" t="str">
        <f>IF(VLOOKUP($B254,'Mapping table'!$A:$L,9,0)=0,"",VLOOKUP($B254,'Mapping table'!$A:$L,9,0))</f>
        <v>Fiberglass</v>
      </c>
      <c r="V254" s="4"/>
      <c r="W254" s="4"/>
      <c r="X254" s="181">
        <f t="shared" si="33"/>
        <v>0</v>
      </c>
      <c r="Y254" s="4"/>
      <c r="Z254" s="181">
        <f>X254*VLOOKUP(B254,'Mapping table'!$A:$L,11,0)</f>
        <v>0</v>
      </c>
      <c r="AA254" s="4"/>
      <c r="AB254" s="182">
        <f>X254*VLOOKUP(B254,'Mapping table'!A:T,4,0)</f>
        <v>0</v>
      </c>
      <c r="AC254" s="4"/>
      <c r="AD254" s="183">
        <f>X254*VLOOKUP(B254,'Mapping table'!$A:$L,7,0)</f>
        <v>0</v>
      </c>
      <c r="AE254" s="184"/>
      <c r="AF254" s="185">
        <f>X254*VLOOKUP(B254,'Mapping table'!$A:$L,6,0)</f>
        <v>0</v>
      </c>
      <c r="AG254" s="4"/>
      <c r="AH254" s="181">
        <f>VLOOKUP(B254,'Mapping table'!$A:$L,11,0)</f>
        <v>1</v>
      </c>
      <c r="AI254" s="4"/>
      <c r="AJ254" s="4"/>
      <c r="AK254" s="4"/>
      <c r="AL254" s="4"/>
      <c r="AM254" s="4"/>
    </row>
    <row r="255" ht="11.25" hidden="1" customHeight="1" outlineLevel="1">
      <c r="A255" s="161" t="str">
        <f>VLOOKUP(B255,'Mapping table'!A:C,3,0)</f>
        <v>Fiberglass Macros</v>
      </c>
      <c r="B255" s="186" t="s">
        <v>447</v>
      </c>
      <c r="C255" s="69" t="s">
        <v>448</v>
      </c>
      <c r="D255" s="4"/>
      <c r="E255" s="175"/>
      <c r="F255" s="176"/>
      <c r="G255" s="176"/>
      <c r="H255" s="175"/>
      <c r="I255" s="176"/>
      <c r="J255" s="176"/>
      <c r="K255" s="176"/>
      <c r="L255" s="176"/>
      <c r="M255" s="176"/>
      <c r="N255" s="175"/>
      <c r="O255" s="176"/>
      <c r="P255" s="175"/>
      <c r="Q255" s="187"/>
      <c r="R255" s="216"/>
      <c r="S255" s="190" t="str">
        <f>IF(VLOOKUP($B255,'Mapping table'!$A:$L,10,0)=0,"",VLOOKUP($B255,'Mapping table'!$A:$L,10,0))</f>
        <v>VBA</v>
      </c>
      <c r="T255" s="189" t="str">
        <f>IF(VLOOKUP($B255,'Mapping table'!$A:$L,8,0)=0,"",VLOOKUP($B255,'Mapping table'!$A:$L,8,0))</f>
        <v>53*35*8</v>
      </c>
      <c r="U255" s="254" t="str">
        <f>IF(VLOOKUP($B255,'Mapping table'!$A:$L,9,0)=0,"",VLOOKUP($B255,'Mapping table'!$A:$L,9,0))</f>
        <v>Fiberglass</v>
      </c>
      <c r="V255" s="4"/>
      <c r="W255" s="4"/>
      <c r="X255" s="181">
        <f t="shared" si="33"/>
        <v>0</v>
      </c>
      <c r="Y255" s="4"/>
      <c r="Z255" s="181">
        <f>X255*VLOOKUP(B255,'Mapping table'!$A:$L,11,0)</f>
        <v>0</v>
      </c>
      <c r="AA255" s="4"/>
      <c r="AB255" s="182">
        <f>X255*VLOOKUP(B255,'Mapping table'!A:T,4,0)</f>
        <v>0</v>
      </c>
      <c r="AC255" s="4"/>
      <c r="AD255" s="183">
        <f>X255*VLOOKUP(B255,'Mapping table'!$A:$L,7,0)</f>
        <v>0</v>
      </c>
      <c r="AE255" s="184"/>
      <c r="AF255" s="185">
        <f>X255*VLOOKUP(B255,'Mapping table'!$A:$L,6,0)</f>
        <v>0</v>
      </c>
      <c r="AG255" s="4"/>
      <c r="AH255" s="181">
        <f>VLOOKUP(B255,'Mapping table'!$A:$L,11,0)</f>
        <v>1</v>
      </c>
      <c r="AI255" s="4"/>
      <c r="AJ255" s="4"/>
      <c r="AK255" s="4"/>
      <c r="AL255" s="4"/>
      <c r="AM255" s="4"/>
    </row>
    <row r="256" ht="11.25" customHeight="1" outlineLevel="1">
      <c r="A256" s="161" t="str">
        <f>VLOOKUP(B256,'Mapping table'!A:C,3,0)</f>
        <v>Fiberglass Macros</v>
      </c>
      <c r="B256" s="186" t="s">
        <v>449</v>
      </c>
      <c r="C256" s="69" t="s">
        <v>450</v>
      </c>
      <c r="D256" s="4"/>
      <c r="E256" s="175"/>
      <c r="F256" s="191"/>
      <c r="G256" s="176"/>
      <c r="H256" s="175"/>
      <c r="I256" s="191"/>
      <c r="J256" s="176"/>
      <c r="K256" s="175"/>
      <c r="L256" s="176"/>
      <c r="M256" s="175"/>
      <c r="N256" s="175"/>
      <c r="O256" s="176"/>
      <c r="P256" s="175"/>
      <c r="Q256" s="187"/>
      <c r="R256" s="216"/>
      <c r="S256" s="190" t="str">
        <f>IF(VLOOKUP($B256,'Mapping table'!$A:$L,10,0)=0,"",VLOOKUP($B256,'Mapping table'!$A:$L,10,0))</f>
        <v>VBA</v>
      </c>
      <c r="T256" s="189" t="str">
        <f>IF(VLOOKUP($B256,'Mapping table'!$A:$L,8,0)=0,"",VLOOKUP($B256,'Mapping table'!$A:$L,8,0))</f>
        <v>70*42*10</v>
      </c>
      <c r="U256" s="254" t="str">
        <f>IF(VLOOKUP($B256,'Mapping table'!$A:$L,9,0)=0,"",VLOOKUP($B256,'Mapping table'!$A:$L,9,0))</f>
        <v>Fiberglass</v>
      </c>
      <c r="V256" s="4"/>
      <c r="W256" s="4"/>
      <c r="X256" s="181">
        <f t="shared" si="33"/>
        <v>0</v>
      </c>
      <c r="Y256" s="4"/>
      <c r="Z256" s="181">
        <f>X256*VLOOKUP(B256,'Mapping table'!$A:$L,11,0)</f>
        <v>0</v>
      </c>
      <c r="AA256" s="4"/>
      <c r="AB256" s="182">
        <f>X256*VLOOKUP(B256,'Mapping table'!A:T,4,0)</f>
        <v>0</v>
      </c>
      <c r="AC256" s="4"/>
      <c r="AD256" s="183">
        <f>X256*VLOOKUP(B256,'Mapping table'!$A:$L,7,0)</f>
        <v>0</v>
      </c>
      <c r="AE256" s="184"/>
      <c r="AF256" s="185">
        <f>X256*VLOOKUP(B256,'Mapping table'!$A:$L,6,0)</f>
        <v>0</v>
      </c>
      <c r="AG256" s="4"/>
      <c r="AH256" s="181">
        <f>VLOOKUP(B256,'Mapping table'!$A:$L,11,0)</f>
        <v>1</v>
      </c>
      <c r="AI256" s="4"/>
      <c r="AJ256" s="4"/>
      <c r="AK256" s="4"/>
      <c r="AL256" s="4"/>
      <c r="AM256" s="4"/>
    </row>
    <row r="257" ht="11.25" customHeight="1" outlineLevel="1">
      <c r="A257" s="161" t="str">
        <f>VLOOKUP(B257,'Mapping table'!A:C,3,0)</f>
        <v>Fiberglass Macros</v>
      </c>
      <c r="B257" s="186" t="s">
        <v>451</v>
      </c>
      <c r="C257" s="69" t="s">
        <v>452</v>
      </c>
      <c r="D257" s="4"/>
      <c r="E257" s="175"/>
      <c r="F257" s="191"/>
      <c r="G257" s="176"/>
      <c r="H257" s="175"/>
      <c r="I257" s="191"/>
      <c r="J257" s="176"/>
      <c r="K257" s="176"/>
      <c r="L257" s="176"/>
      <c r="M257" s="175"/>
      <c r="N257" s="175"/>
      <c r="O257" s="176"/>
      <c r="P257" s="175"/>
      <c r="Q257" s="187"/>
      <c r="R257" s="216"/>
      <c r="S257" s="190" t="str">
        <f>IF(VLOOKUP($B257,'Mapping table'!$A:$L,10,0)=0,"",VLOOKUP($B257,'Mapping table'!$A:$L,10,0))</f>
        <v>VBA</v>
      </c>
      <c r="T257" s="189" t="str">
        <f>IF(VLOOKUP($B257,'Mapping table'!$A:$L,8,0)=0,"",VLOOKUP($B257,'Mapping table'!$A:$L,8,0))</f>
        <v>70*42*10</v>
      </c>
      <c r="U257" s="254" t="str">
        <f>IF(VLOOKUP($B257,'Mapping table'!$A:$L,9,0)=0,"",VLOOKUP($B257,'Mapping table'!$A:$L,9,0))</f>
        <v>Fiberglass</v>
      </c>
      <c r="V257" s="4"/>
      <c r="W257" s="4"/>
      <c r="X257" s="181">
        <f t="shared" si="33"/>
        <v>0</v>
      </c>
      <c r="Y257" s="4"/>
      <c r="Z257" s="181">
        <f>X257*VLOOKUP(B257,'Mapping table'!$A:$L,11,0)</f>
        <v>0</v>
      </c>
      <c r="AA257" s="4"/>
      <c r="AB257" s="182">
        <f>X257*VLOOKUP(B257,'Mapping table'!A:T,4,0)</f>
        <v>0</v>
      </c>
      <c r="AC257" s="4"/>
      <c r="AD257" s="183">
        <f>X257*VLOOKUP(B257,'Mapping table'!$A:$L,7,0)</f>
        <v>0</v>
      </c>
      <c r="AE257" s="184"/>
      <c r="AF257" s="185">
        <f>X257*VLOOKUP(B257,'Mapping table'!$A:$L,6,0)</f>
        <v>0</v>
      </c>
      <c r="AG257" s="4"/>
      <c r="AH257" s="181">
        <f>VLOOKUP(B257,'Mapping table'!$A:$L,11,0)</f>
        <v>1</v>
      </c>
      <c r="AI257" s="4"/>
      <c r="AJ257" s="4"/>
      <c r="AK257" s="4"/>
      <c r="AL257" s="4"/>
      <c r="AM257" s="4"/>
    </row>
    <row r="258" ht="11.25" customHeight="1" outlineLevel="1">
      <c r="A258" s="161" t="str">
        <f>VLOOKUP(B258,'Mapping table'!A:C,3,0)</f>
        <v>Fiberglass Macros</v>
      </c>
      <c r="B258" s="186" t="s">
        <v>453</v>
      </c>
      <c r="C258" s="69" t="s">
        <v>454</v>
      </c>
      <c r="D258" s="4"/>
      <c r="E258" s="175"/>
      <c r="F258" s="191"/>
      <c r="G258" s="176"/>
      <c r="H258" s="175"/>
      <c r="I258" s="191"/>
      <c r="J258" s="175"/>
      <c r="K258" s="175"/>
      <c r="L258" s="175"/>
      <c r="M258" s="175"/>
      <c r="N258" s="175"/>
      <c r="O258" s="175"/>
      <c r="P258" s="175"/>
      <c r="Q258" s="187"/>
      <c r="R258" s="216"/>
      <c r="S258" s="190" t="str">
        <f>IF(VLOOKUP($B258,'Mapping table'!$A:$L,10,0)=0,"",VLOOKUP($B258,'Mapping table'!$A:$L,10,0))</f>
        <v>VBA</v>
      </c>
      <c r="T258" s="189" t="str">
        <f>IF(VLOOKUP($B258,'Mapping table'!$A:$L,8,0)=0,"",VLOOKUP($B258,'Mapping table'!$A:$L,8,0))</f>
        <v>70*36*10</v>
      </c>
      <c r="U258" s="254" t="str">
        <f>IF(VLOOKUP($B258,'Mapping table'!$A:$L,9,0)=0,"",VLOOKUP($B258,'Mapping table'!$A:$L,9,0))</f>
        <v>Fiberglass</v>
      </c>
      <c r="V258" s="4"/>
      <c r="W258" s="4"/>
      <c r="X258" s="181">
        <f t="shared" si="33"/>
        <v>0</v>
      </c>
      <c r="Y258" s="4"/>
      <c r="Z258" s="181">
        <f>X258*VLOOKUP(B258,'Mapping table'!$A:$L,11,0)</f>
        <v>0</v>
      </c>
      <c r="AA258" s="4"/>
      <c r="AB258" s="182">
        <f>X258*VLOOKUP(B258,'Mapping table'!A:T,4,0)</f>
        <v>0</v>
      </c>
      <c r="AC258" s="4"/>
      <c r="AD258" s="183">
        <f>X258*VLOOKUP(B258,'Mapping table'!$A:$L,7,0)</f>
        <v>0</v>
      </c>
      <c r="AE258" s="184"/>
      <c r="AF258" s="185">
        <f>X258*VLOOKUP(B258,'Mapping table'!$A:$L,6,0)</f>
        <v>0</v>
      </c>
      <c r="AG258" s="4"/>
      <c r="AH258" s="181">
        <f>VLOOKUP(B258,'Mapping table'!$A:$L,11,0)</f>
        <v>1</v>
      </c>
      <c r="AI258" s="4"/>
      <c r="AJ258" s="4"/>
      <c r="AK258" s="4"/>
      <c r="AL258" s="4"/>
      <c r="AM258" s="4"/>
    </row>
    <row r="259" ht="11.25" customHeight="1" outlineLevel="1">
      <c r="A259" s="161" t="str">
        <f>VLOOKUP(B259,'Mapping table'!A:C,3,0)</f>
        <v>Fiberglass Macros</v>
      </c>
      <c r="B259" s="186" t="s">
        <v>455</v>
      </c>
      <c r="C259" s="69" t="s">
        <v>456</v>
      </c>
      <c r="D259" s="4"/>
      <c r="E259" s="175"/>
      <c r="F259" s="191"/>
      <c r="G259" s="176"/>
      <c r="H259" s="175"/>
      <c r="I259" s="191"/>
      <c r="J259" s="175"/>
      <c r="K259" s="175"/>
      <c r="L259" s="175"/>
      <c r="M259" s="175"/>
      <c r="N259" s="175"/>
      <c r="O259" s="175"/>
      <c r="P259" s="175"/>
      <c r="Q259" s="187"/>
      <c r="R259" s="216"/>
      <c r="S259" s="190" t="str">
        <f>IF(VLOOKUP($B259,'Mapping table'!$A:$L,10,0)=0,"",VLOOKUP($B259,'Mapping table'!$A:$L,10,0))</f>
        <v>VBA</v>
      </c>
      <c r="T259" s="189" t="str">
        <f>IF(VLOOKUP($B259,'Mapping table'!$A:$L,8,0)=0,"",VLOOKUP($B259,'Mapping table'!$A:$L,8,0))</f>
        <v>70*42*12</v>
      </c>
      <c r="U259" s="254" t="str">
        <f>IF(VLOOKUP($B259,'Mapping table'!$A:$L,9,0)=0,"",VLOOKUP($B259,'Mapping table'!$A:$L,9,0))</f>
        <v>Fiberglass</v>
      </c>
      <c r="V259" s="4"/>
      <c r="W259" s="4"/>
      <c r="X259" s="181">
        <f t="shared" si="33"/>
        <v>0</v>
      </c>
      <c r="Y259" s="4"/>
      <c r="Z259" s="181">
        <f>X259*VLOOKUP(B259,'Mapping table'!$A:$L,11,0)</f>
        <v>0</v>
      </c>
      <c r="AA259" s="4"/>
      <c r="AB259" s="182">
        <f>X259*VLOOKUP(B259,'Mapping table'!A:T,4,0)</f>
        <v>0</v>
      </c>
      <c r="AC259" s="4"/>
      <c r="AD259" s="183">
        <f>X259*VLOOKUP(B259,'Mapping table'!$A:$L,7,0)</f>
        <v>0</v>
      </c>
      <c r="AE259" s="184"/>
      <c r="AF259" s="185">
        <f>X259*VLOOKUP(B259,'Mapping table'!$A:$L,6,0)</f>
        <v>0</v>
      </c>
      <c r="AG259" s="4"/>
      <c r="AH259" s="181">
        <f>VLOOKUP(B259,'Mapping table'!$A:$L,11,0)</f>
        <v>1</v>
      </c>
      <c r="AI259" s="4"/>
      <c r="AJ259" s="4"/>
      <c r="AK259" s="4"/>
      <c r="AL259" s="4"/>
      <c r="AM259" s="4"/>
    </row>
    <row r="260" ht="11.25" customHeight="1" outlineLevel="1">
      <c r="A260" s="161" t="str">
        <f>VLOOKUP(B260,'Mapping table'!A:C,3,0)</f>
        <v>Fiberglass Macros</v>
      </c>
      <c r="B260" s="186" t="s">
        <v>457</v>
      </c>
      <c r="C260" s="69" t="s">
        <v>458</v>
      </c>
      <c r="D260" s="4"/>
      <c r="E260" s="175"/>
      <c r="F260" s="191"/>
      <c r="G260" s="176"/>
      <c r="H260" s="175"/>
      <c r="I260" s="191"/>
      <c r="J260" s="175"/>
      <c r="K260" s="175"/>
      <c r="L260" s="175"/>
      <c r="M260" s="175"/>
      <c r="N260" s="175"/>
      <c r="O260" s="175"/>
      <c r="P260" s="175"/>
      <c r="Q260" s="187"/>
      <c r="R260" s="216"/>
      <c r="S260" s="190" t="str">
        <f>IF(VLOOKUP($B260,'Mapping table'!$A:$L,10,0)=0,"",VLOOKUP($B260,'Mapping table'!$A:$L,10,0))</f>
        <v>VBA</v>
      </c>
      <c r="T260" s="189" t="str">
        <f>IF(VLOOKUP($B260,'Mapping table'!$A:$L,8,0)=0,"",VLOOKUP($B260,'Mapping table'!$A:$L,8,0))</f>
        <v>70*42*12</v>
      </c>
      <c r="U260" s="254" t="str">
        <f>IF(VLOOKUP($B260,'Mapping table'!$A:$L,9,0)=0,"",VLOOKUP($B260,'Mapping table'!$A:$L,9,0))</f>
        <v>Fiberglass</v>
      </c>
      <c r="V260" s="4"/>
      <c r="W260" s="4"/>
      <c r="X260" s="181">
        <f t="shared" si="33"/>
        <v>0</v>
      </c>
      <c r="Y260" s="4"/>
      <c r="Z260" s="181">
        <f>X260*VLOOKUP(B260,'Mapping table'!$A:$L,11,0)</f>
        <v>0</v>
      </c>
      <c r="AA260" s="4"/>
      <c r="AB260" s="182">
        <f>X260*VLOOKUP(B260,'Mapping table'!A:T,4,0)</f>
        <v>0</v>
      </c>
      <c r="AC260" s="4"/>
      <c r="AD260" s="183">
        <f>X260*VLOOKUP(B260,'Mapping table'!$A:$L,7,0)</f>
        <v>0</v>
      </c>
      <c r="AE260" s="184"/>
      <c r="AF260" s="185">
        <f>X260*VLOOKUP(B260,'Mapping table'!$A:$L,6,0)</f>
        <v>0</v>
      </c>
      <c r="AG260" s="4"/>
      <c r="AH260" s="181">
        <f>VLOOKUP(B260,'Mapping table'!$A:$L,11,0)</f>
        <v>1</v>
      </c>
      <c r="AI260" s="4"/>
      <c r="AJ260" s="4"/>
      <c r="AK260" s="4"/>
      <c r="AL260" s="4"/>
      <c r="AM260" s="4"/>
    </row>
    <row r="261" ht="11.25" hidden="1" customHeight="1" outlineLevel="1">
      <c r="A261" s="161" t="str">
        <f>VLOOKUP(B261,'Mapping table'!A:C,3,0)</f>
        <v>Fiberglass Macros</v>
      </c>
      <c r="B261" s="186" t="s">
        <v>459</v>
      </c>
      <c r="C261" s="69" t="s">
        <v>460</v>
      </c>
      <c r="D261" s="4"/>
      <c r="E261" s="175"/>
      <c r="F261" s="176"/>
      <c r="G261" s="176"/>
      <c r="H261" s="175"/>
      <c r="I261" s="176"/>
      <c r="J261" s="175"/>
      <c r="K261" s="175"/>
      <c r="L261" s="175"/>
      <c r="M261" s="175"/>
      <c r="N261" s="175"/>
      <c r="O261" s="175"/>
      <c r="P261" s="175"/>
      <c r="Q261" s="187"/>
      <c r="R261" s="216"/>
      <c r="S261" s="190" t="str">
        <f>IF(VLOOKUP($B261,'Mapping table'!$A:$L,10,0)=0,"",VLOOKUP($B261,'Mapping table'!$A:$L,10,0))</f>
        <v>VBA</v>
      </c>
      <c r="T261" s="189" t="str">
        <f>IF(VLOOKUP($B261,'Mapping table'!$A:$L,8,0)=0,"",VLOOKUP($B261,'Mapping table'!$A:$L,8,0))</f>
        <v>70*43*13</v>
      </c>
      <c r="U261" s="254" t="str">
        <f>IF(VLOOKUP($B261,'Mapping table'!$A:$L,9,0)=0,"",VLOOKUP($B261,'Mapping table'!$A:$L,9,0))</f>
        <v>Fiberglass</v>
      </c>
      <c r="V261" s="4"/>
      <c r="W261" s="4"/>
      <c r="X261" s="181">
        <f t="shared" si="33"/>
        <v>0</v>
      </c>
      <c r="Y261" s="4"/>
      <c r="Z261" s="181">
        <f>X261*VLOOKUP(B261,'Mapping table'!$A:$L,11,0)</f>
        <v>0</v>
      </c>
      <c r="AA261" s="4"/>
      <c r="AB261" s="182">
        <f>X261*VLOOKUP(B261,'Mapping table'!A:T,4,0)</f>
        <v>0</v>
      </c>
      <c r="AC261" s="4"/>
      <c r="AD261" s="183">
        <f>X261*VLOOKUP(B261,'Mapping table'!$A:$L,7,0)</f>
        <v>0</v>
      </c>
      <c r="AE261" s="184"/>
      <c r="AF261" s="185">
        <f>X261*VLOOKUP(B261,'Mapping table'!$A:$L,6,0)</f>
        <v>0</v>
      </c>
      <c r="AG261" s="4"/>
      <c r="AH261" s="181">
        <f>VLOOKUP(B261,'Mapping table'!$A:$L,11,0)</f>
        <v>1</v>
      </c>
      <c r="AI261" s="4"/>
      <c r="AJ261" s="4"/>
      <c r="AK261" s="4"/>
      <c r="AL261" s="4"/>
      <c r="AM261" s="4"/>
    </row>
    <row r="262" ht="11.25" customHeight="1" outlineLevel="1">
      <c r="A262" s="161" t="str">
        <f>VLOOKUP(B262,'Mapping table'!A:C,3,0)</f>
        <v>Fiberglass Macros</v>
      </c>
      <c r="B262" s="186" t="s">
        <v>461</v>
      </c>
      <c r="C262" s="69" t="s">
        <v>462</v>
      </c>
      <c r="D262" s="4"/>
      <c r="E262" s="175"/>
      <c r="F262" s="191"/>
      <c r="G262" s="176"/>
      <c r="H262" s="175"/>
      <c r="I262" s="191"/>
      <c r="J262" s="175"/>
      <c r="K262" s="175"/>
      <c r="L262" s="175"/>
      <c r="M262" s="175"/>
      <c r="N262" s="175"/>
      <c r="O262" s="175"/>
      <c r="P262" s="175"/>
      <c r="Q262" s="187"/>
      <c r="R262" s="216"/>
      <c r="S262" s="190" t="str">
        <f>IF(VLOOKUP($B262,'Mapping table'!$A:$L,10,0)=0,"",VLOOKUP($B262,'Mapping table'!$A:$L,10,0))</f>
        <v>VBA</v>
      </c>
      <c r="T262" s="189" t="str">
        <f>IF(VLOOKUP($B262,'Mapping table'!$A:$L,8,0)=0,"",VLOOKUP($B262,'Mapping table'!$A:$L,8,0))</f>
        <v>81*50*14</v>
      </c>
      <c r="U262" s="254" t="str">
        <f>IF(VLOOKUP($B262,'Mapping table'!$A:$L,9,0)=0,"",VLOOKUP($B262,'Mapping table'!$A:$L,9,0))</f>
        <v>Fiberglass</v>
      </c>
      <c r="V262" s="4"/>
      <c r="W262" s="4"/>
      <c r="X262" s="181">
        <f t="shared" si="33"/>
        <v>0</v>
      </c>
      <c r="Y262" s="4"/>
      <c r="Z262" s="181">
        <f>X262*VLOOKUP(B262,'Mapping table'!$A:$L,11,0)</f>
        <v>0</v>
      </c>
      <c r="AA262" s="4"/>
      <c r="AB262" s="182">
        <f>X262*VLOOKUP(B262,'Mapping table'!A:T,4,0)</f>
        <v>0</v>
      </c>
      <c r="AC262" s="4"/>
      <c r="AD262" s="183">
        <f>X262*VLOOKUP(B262,'Mapping table'!$A:$L,7,0)</f>
        <v>0</v>
      </c>
      <c r="AE262" s="184"/>
      <c r="AF262" s="185">
        <f>X262*VLOOKUP(B262,'Mapping table'!$A:$L,6,0)</f>
        <v>0</v>
      </c>
      <c r="AG262" s="4"/>
      <c r="AH262" s="181">
        <f>VLOOKUP(B262,'Mapping table'!$A:$L,11,0)</f>
        <v>1</v>
      </c>
      <c r="AI262" s="4"/>
      <c r="AJ262" s="4"/>
      <c r="AK262" s="4"/>
      <c r="AL262" s="4"/>
      <c r="AM262" s="4"/>
    </row>
    <row r="263" ht="11.25" customHeight="1" outlineLevel="1">
      <c r="A263" s="161" t="str">
        <f>VLOOKUP(B263,'Mapping table'!A:C,3,0)</f>
        <v>Fiberglass Macros</v>
      </c>
      <c r="B263" s="186" t="s">
        <v>463</v>
      </c>
      <c r="C263" s="69" t="s">
        <v>464</v>
      </c>
      <c r="D263" s="4"/>
      <c r="E263" s="175"/>
      <c r="F263" s="191"/>
      <c r="G263" s="176"/>
      <c r="H263" s="175"/>
      <c r="I263" s="191"/>
      <c r="J263" s="175"/>
      <c r="K263" s="175"/>
      <c r="L263" s="175"/>
      <c r="M263" s="175"/>
      <c r="N263" s="175"/>
      <c r="O263" s="175"/>
      <c r="P263" s="175"/>
      <c r="Q263" s="187"/>
      <c r="R263" s="216"/>
      <c r="S263" s="190" t="str">
        <f>IF(VLOOKUP($B263,'Mapping table'!$A:$L,10,0)=0,"",VLOOKUP($B263,'Mapping table'!$A:$L,10,0))</f>
        <v>VBA</v>
      </c>
      <c r="T263" s="189" t="str">
        <f>IF(VLOOKUP($B263,'Mapping table'!$A:$L,8,0)=0,"",VLOOKUP($B263,'Mapping table'!$A:$L,8,0))</f>
        <v>80*50*17</v>
      </c>
      <c r="U263" s="254" t="str">
        <f>IF(VLOOKUP($B263,'Mapping table'!$A:$L,9,0)=0,"",VLOOKUP($B263,'Mapping table'!$A:$L,9,0))</f>
        <v>Fiberglass</v>
      </c>
      <c r="V263" s="4"/>
      <c r="W263" s="4"/>
      <c r="X263" s="181">
        <f t="shared" si="33"/>
        <v>0</v>
      </c>
      <c r="Y263" s="4"/>
      <c r="Z263" s="181">
        <f>X263*VLOOKUP(B263,'Mapping table'!$A:$L,11,0)</f>
        <v>0</v>
      </c>
      <c r="AA263" s="4"/>
      <c r="AB263" s="182">
        <f>X263*VLOOKUP(B263,'Mapping table'!A:T,4,0)</f>
        <v>0</v>
      </c>
      <c r="AC263" s="4"/>
      <c r="AD263" s="183">
        <f>X263*VLOOKUP(B263,'Mapping table'!$A:$L,7,0)</f>
        <v>0</v>
      </c>
      <c r="AE263" s="184"/>
      <c r="AF263" s="185">
        <f>X263*VLOOKUP(B263,'Mapping table'!$A:$L,6,0)</f>
        <v>0</v>
      </c>
      <c r="AG263" s="4"/>
      <c r="AH263" s="181">
        <f>VLOOKUP(B263,'Mapping table'!$A:$L,11,0)</f>
        <v>1</v>
      </c>
      <c r="AI263" s="4"/>
      <c r="AJ263" s="4"/>
      <c r="AK263" s="4"/>
      <c r="AL263" s="4"/>
      <c r="AM263" s="4"/>
    </row>
    <row r="264" ht="11.25" customHeight="1" outlineLevel="1">
      <c r="A264" s="161" t="str">
        <f>VLOOKUP(B264,'Mapping table'!A:C,3,0)</f>
        <v>Fiberglass Macros</v>
      </c>
      <c r="B264" s="186" t="s">
        <v>465</v>
      </c>
      <c r="C264" s="69" t="s">
        <v>466</v>
      </c>
      <c r="D264" s="4"/>
      <c r="E264" s="175"/>
      <c r="F264" s="191"/>
      <c r="G264" s="176"/>
      <c r="H264" s="175"/>
      <c r="I264" s="191"/>
      <c r="J264" s="175"/>
      <c r="K264" s="175"/>
      <c r="L264" s="175"/>
      <c r="M264" s="175"/>
      <c r="N264" s="175"/>
      <c r="O264" s="175"/>
      <c r="P264" s="175"/>
      <c r="Q264" s="187"/>
      <c r="R264" s="216"/>
      <c r="S264" s="190" t="str">
        <f>IF(VLOOKUP($B264,'Mapping table'!$A:$L,10,0)=0,"",VLOOKUP($B264,'Mapping table'!$A:$L,10,0))</f>
        <v>VBA</v>
      </c>
      <c r="T264" s="189" t="str">
        <f>IF(VLOOKUP($B264,'Mapping table'!$A:$L,8,0)=0,"",VLOOKUP($B264,'Mapping table'!$A:$L,8,0))</f>
        <v>80*50*16</v>
      </c>
      <c r="U264" s="254" t="str">
        <f>IF(VLOOKUP($B264,'Mapping table'!$A:$L,9,0)=0,"",VLOOKUP($B264,'Mapping table'!$A:$L,9,0))</f>
        <v>Fiberglass</v>
      </c>
      <c r="V264" s="4"/>
      <c r="W264" s="4"/>
      <c r="X264" s="181">
        <f t="shared" si="33"/>
        <v>0</v>
      </c>
      <c r="Y264" s="4"/>
      <c r="Z264" s="181">
        <f>X264*VLOOKUP(B264,'Mapping table'!$A:$L,11,0)</f>
        <v>0</v>
      </c>
      <c r="AA264" s="4"/>
      <c r="AB264" s="182">
        <f>X264*VLOOKUP(B264,'Mapping table'!A:T,4,0)</f>
        <v>0</v>
      </c>
      <c r="AC264" s="4"/>
      <c r="AD264" s="183">
        <f>X264*VLOOKUP(B264,'Mapping table'!$A:$L,7,0)</f>
        <v>0</v>
      </c>
      <c r="AE264" s="184"/>
      <c r="AF264" s="185">
        <f>X264*VLOOKUP(B264,'Mapping table'!$A:$L,6,0)</f>
        <v>0</v>
      </c>
      <c r="AG264" s="4"/>
      <c r="AH264" s="181">
        <f>VLOOKUP(B264,'Mapping table'!$A:$L,11,0)</f>
        <v>1</v>
      </c>
      <c r="AI264" s="4"/>
      <c r="AJ264" s="4"/>
      <c r="AK264" s="4"/>
      <c r="AL264" s="4"/>
      <c r="AM264" s="4"/>
    </row>
    <row r="265" ht="11.25" customHeight="1" outlineLevel="1">
      <c r="A265" s="161" t="str">
        <f>VLOOKUP(B265,'Mapping table'!A:C,3,0)</f>
        <v>Fiberglass Macros</v>
      </c>
      <c r="B265" s="193" t="s">
        <v>467</v>
      </c>
      <c r="C265" s="206" t="s">
        <v>468</v>
      </c>
      <c r="D265" s="4"/>
      <c r="E265" s="175"/>
      <c r="F265" s="192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95"/>
      <c r="R265" s="255"/>
      <c r="S265" s="198" t="str">
        <f>IF(VLOOKUP($B265,'Mapping table'!$A:$L,10,0)=0,"",VLOOKUP($B265,'Mapping table'!$A:$L,10,0))</f>
        <v>VBA</v>
      </c>
      <c r="T265" s="197" t="str">
        <f>IF(VLOOKUP($B265,'Mapping table'!$A:$L,8,0)=0,"",VLOOKUP($B265,'Mapping table'!$A:$L,8,0))</f>
        <v>82*54*16</v>
      </c>
      <c r="U265" s="256" t="str">
        <f>IF(VLOOKUP($B265,'Mapping table'!$A:$L,9,0)=0,"",VLOOKUP($B265,'Mapping table'!$A:$L,9,0))</f>
        <v>Fiberglass</v>
      </c>
      <c r="V265" s="4"/>
      <c r="W265" s="4"/>
      <c r="X265" s="181">
        <f t="shared" si="33"/>
        <v>0</v>
      </c>
      <c r="Y265" s="4"/>
      <c r="Z265" s="181">
        <f>X265*VLOOKUP(B265,'Mapping table'!$A:$L,11,0)</f>
        <v>0</v>
      </c>
      <c r="AA265" s="4"/>
      <c r="AB265" s="182">
        <f>X265*VLOOKUP(B265,'Mapping table'!A:T,4,0)</f>
        <v>0</v>
      </c>
      <c r="AC265" s="4"/>
      <c r="AD265" s="183">
        <f>X265*VLOOKUP(B265,'Mapping table'!$A:$L,7,0)</f>
        <v>0</v>
      </c>
      <c r="AE265" s="184"/>
      <c r="AF265" s="185">
        <f>X265*VLOOKUP(B265,'Mapping table'!$A:$L,6,0)</f>
        <v>0</v>
      </c>
      <c r="AG265" s="4"/>
      <c r="AH265" s="181">
        <f>VLOOKUP(B265,'Mapping table'!$A:$L,11,0)</f>
        <v>1</v>
      </c>
      <c r="AI265" s="4"/>
      <c r="AJ265" s="4"/>
      <c r="AK265" s="4"/>
      <c r="AL265" s="4"/>
      <c r="AM265" s="4"/>
    </row>
    <row r="266" ht="7.5" customHeight="1">
      <c r="A266" s="161"/>
      <c r="B266" s="4"/>
      <c r="C266" s="4"/>
      <c r="D266" s="4"/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54"/>
      <c r="T266" s="190"/>
      <c r="U266" s="157"/>
      <c r="V266" s="4"/>
      <c r="W266" s="4"/>
      <c r="X266" s="181"/>
      <c r="Y266" s="4"/>
      <c r="Z266" s="181"/>
      <c r="AA266" s="4"/>
      <c r="AB266" s="182"/>
      <c r="AC266" s="4"/>
      <c r="AD266" s="183"/>
      <c r="AE266" s="184"/>
      <c r="AF266" s="185"/>
      <c r="AG266" s="4"/>
      <c r="AH266" s="181"/>
      <c r="AI266" s="4"/>
      <c r="AJ266" s="4"/>
      <c r="AK266" s="4"/>
      <c r="AL266" s="4"/>
      <c r="AM266" s="4"/>
    </row>
    <row r="267" ht="11.25" customHeight="1">
      <c r="A267" s="161"/>
      <c r="B267" s="257" t="str">
        <f t="shared" ref="B267:C267" si="34">B$85</f>
        <v>Code</v>
      </c>
      <c r="C267" s="258" t="str">
        <f t="shared" si="34"/>
        <v>Designation</v>
      </c>
      <c r="D267" s="4"/>
      <c r="E267" s="259" t="s">
        <v>469</v>
      </c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260"/>
      <c r="T267" s="260" t="str">
        <f t="shared" ref="T267:V267" si="35">T$85</f>
        <v>Size</v>
      </c>
      <c r="U267" s="260" t="str">
        <f t="shared" si="35"/>
        <v>Materials</v>
      </c>
      <c r="V267" s="258" t="str">
        <f t="shared" si="35"/>
        <v>Grips</v>
      </c>
      <c r="W267" s="4"/>
      <c r="X267" s="181"/>
      <c r="Y267" s="4"/>
      <c r="Z267" s="181"/>
      <c r="AA267" s="4"/>
      <c r="AB267" s="182"/>
      <c r="AC267" s="4"/>
      <c r="AD267" s="183"/>
      <c r="AE267" s="184"/>
      <c r="AF267" s="185"/>
      <c r="AG267" s="4"/>
      <c r="AH267" s="181"/>
      <c r="AI267" s="4"/>
      <c r="AJ267" s="4"/>
      <c r="AK267" s="4"/>
      <c r="AL267" s="4"/>
      <c r="AM267" s="4"/>
    </row>
    <row r="268" ht="7.5" customHeight="1" outlineLevel="1">
      <c r="A268" s="161"/>
      <c r="B268" s="4"/>
      <c r="C268" s="4"/>
      <c r="D268" s="4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4"/>
      <c r="T268" s="4"/>
      <c r="U268" s="4"/>
      <c r="V268" s="4"/>
      <c r="W268" s="4"/>
      <c r="X268" s="181"/>
      <c r="Y268" s="4"/>
      <c r="Z268" s="181"/>
      <c r="AA268" s="4"/>
      <c r="AB268" s="182"/>
      <c r="AC268" s="4"/>
      <c r="AD268" s="183"/>
      <c r="AE268" s="184"/>
      <c r="AF268" s="185"/>
      <c r="AG268" s="4"/>
      <c r="AH268" s="181"/>
      <c r="AI268" s="4"/>
      <c r="AJ268" s="4"/>
      <c r="AK268" s="4"/>
      <c r="AL268" s="4"/>
      <c r="AM268" s="4"/>
    </row>
    <row r="269" ht="11.25" hidden="1" customHeight="1" outlineLevel="1">
      <c r="A269" s="161" t="str">
        <f>VLOOKUP(B269,'Mapping table'!A:C,3,0)</f>
        <v>Not Replenishing Models</v>
      </c>
      <c r="B269" s="203" t="s">
        <v>470</v>
      </c>
      <c r="C269" s="64" t="str">
        <f>VLOOKUP(B269,'Mapping table'!A:B,2,0)</f>
        <v>Essential Feet XS 1</v>
      </c>
      <c r="D269" s="4"/>
      <c r="E269" s="261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180" t="str">
        <f>IF(VLOOKUP($B269,'Mapping table'!$A:$L,10,0)=0,"",VLOOKUP($B269,'Mapping table'!$A:$L,10,0))</f>
        <v>VBA</v>
      </c>
      <c r="T269" s="180" t="str">
        <f>IF(VLOOKUP($B269,'Mapping table'!$A:$L,8,0)=0,"",VLOOKUP($B269,'Mapping table'!$A:$L,8,0))</f>
        <v>XS</v>
      </c>
      <c r="U269" s="180" t="str">
        <f>IF(VLOOKUP($B269,'Mapping table'!$A:$L,9,0)=0,"",VLOOKUP($B269,'Mapping table'!$A:$L,9,0))</f>
        <v>PE</v>
      </c>
      <c r="V269" s="180" t="str">
        <f>IF(VLOOKUP($B269,'Mapping table'!$A:$L,12,0)=0,"",VLOOKUP($B269,'Mapping table'!$A:$L,12,0))</f>
        <v>Feet</v>
      </c>
      <c r="W269" s="4"/>
      <c r="X269" s="181">
        <f t="shared" ref="X269:X292" si="36">SUM(E269:R269)</f>
        <v>0</v>
      </c>
      <c r="Y269" s="4"/>
      <c r="Z269" s="181">
        <f>X269*VLOOKUP(B269,'Mapping table'!$A:$L,11,0)</f>
        <v>0</v>
      </c>
      <c r="AA269" s="4"/>
      <c r="AB269" s="182">
        <f>X269*VLOOKUP(B269,'Mapping table'!A:T,4,0)</f>
        <v>0</v>
      </c>
      <c r="AC269" s="4"/>
      <c r="AD269" s="183">
        <f>X269*VLOOKUP(B269,'Mapping table'!$A:$L,7,0)</f>
        <v>0</v>
      </c>
      <c r="AE269" s="184"/>
      <c r="AF269" s="185">
        <f>X269*VLOOKUP(B269,'Mapping table'!$A:$L,6,0)</f>
        <v>0</v>
      </c>
      <c r="AG269" s="4"/>
      <c r="AH269" s="181">
        <f>VLOOKUP(B269,'Mapping table'!$A:$L,11,0)</f>
        <v>20</v>
      </c>
      <c r="AI269" s="4"/>
      <c r="AJ269" s="4"/>
      <c r="AK269" s="4"/>
      <c r="AL269" s="4"/>
      <c r="AM269" s="4"/>
    </row>
    <row r="270" ht="11.25" hidden="1" customHeight="1" outlineLevel="1">
      <c r="A270" s="161" t="str">
        <f>VLOOKUP(B270,'Mapping table'!A:C,3,0)</f>
        <v>Not Replenishing Models</v>
      </c>
      <c r="B270" s="204" t="s">
        <v>471</v>
      </c>
      <c r="C270" s="69" t="str">
        <f>VLOOKUP(B270,'Mapping table'!A:B,2,0)</f>
        <v>Essential Slopers L</v>
      </c>
      <c r="D270" s="4"/>
      <c r="E270" s="262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189" t="str">
        <f>IF(VLOOKUP($B270,'Mapping table'!$A:$L,10,0)=0,"",VLOOKUP($B270,'Mapping table'!$A:$L,10,0))</f>
        <v>VBA</v>
      </c>
      <c r="T270" s="189" t="str">
        <f>IF(VLOOKUP($B270,'Mapping table'!$A:$L,8,0)=0,"",VLOOKUP($B270,'Mapping table'!$A:$L,8,0))</f>
        <v>L</v>
      </c>
      <c r="U270" s="189" t="str">
        <f>IF(VLOOKUP($B270,'Mapping table'!$A:$L,9,0)=0,"",VLOOKUP($B270,'Mapping table'!$A:$L,9,0))</f>
        <v>PE</v>
      </c>
      <c r="V270" s="189" t="str">
        <f>IF(VLOOKUP($B270,'Mapping table'!$A:$L,12,0)=0,"",VLOOKUP($B270,'Mapping table'!$A:$L,12,0))</f>
        <v>Slopers</v>
      </c>
      <c r="W270" s="4"/>
      <c r="X270" s="181">
        <f t="shared" si="36"/>
        <v>0</v>
      </c>
      <c r="Y270" s="4"/>
      <c r="Z270" s="181">
        <f>X270*VLOOKUP(B270,'Mapping table'!$A:$L,11,0)</f>
        <v>0</v>
      </c>
      <c r="AA270" s="4"/>
      <c r="AB270" s="182">
        <f>X270*VLOOKUP(B270,'Mapping table'!A:T,4,0)</f>
        <v>0</v>
      </c>
      <c r="AC270" s="4"/>
      <c r="AD270" s="183">
        <f>X270*VLOOKUP(B270,'Mapping table'!$A:$L,7,0)</f>
        <v>0</v>
      </c>
      <c r="AE270" s="184"/>
      <c r="AF270" s="185">
        <f>X270*VLOOKUP(B270,'Mapping table'!$A:$L,6,0)</f>
        <v>0</v>
      </c>
      <c r="AG270" s="4"/>
      <c r="AH270" s="181">
        <f>VLOOKUP(B270,'Mapping table'!$A:$L,11,0)</f>
        <v>10</v>
      </c>
      <c r="AI270" s="4"/>
      <c r="AJ270" s="4"/>
      <c r="AK270" s="4"/>
      <c r="AL270" s="4"/>
      <c r="AM270" s="4"/>
    </row>
    <row r="271" ht="11.25" hidden="1" customHeight="1" outlineLevel="1">
      <c r="A271" s="161" t="str">
        <f>VLOOKUP(B271,'Mapping table'!A:C,3,0)</f>
        <v>Not Replenishing Models</v>
      </c>
      <c r="B271" s="204" t="s">
        <v>472</v>
      </c>
      <c r="C271" s="69" t="str">
        <f>VLOOKUP(B271,'Mapping table'!A:B,2,0)</f>
        <v>Absolute Jugs XL 2</v>
      </c>
      <c r="D271" s="4"/>
      <c r="E271" s="262"/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189" t="str">
        <f>IF(VLOOKUP($B271,'Mapping table'!$A:$L,10,0)=0,"",VLOOKUP($B271,'Mapping table'!$A:$L,10,0))</f>
        <v>DF</v>
      </c>
      <c r="T271" s="189" t="str">
        <f>IF(VLOOKUP($B271,'Mapping table'!$A:$L,8,0)=0,"",VLOOKUP($B271,'Mapping table'!$A:$L,8,0))</f>
        <v>XL</v>
      </c>
      <c r="U271" s="189" t="str">
        <f>IF(VLOOKUP($B271,'Mapping table'!$A:$L,9,0)=0,"",VLOOKUP($B271,'Mapping table'!$A:$L,9,0))</f>
        <v>PU</v>
      </c>
      <c r="V271" s="189" t="str">
        <f>IF(VLOOKUP($B271,'Mapping table'!$A:$L,12,0)=0,"",VLOOKUP($B271,'Mapping table'!$A:$L,12,0))</f>
        <v>Jugs</v>
      </c>
      <c r="W271" s="4"/>
      <c r="X271" s="181">
        <f t="shared" si="36"/>
        <v>0</v>
      </c>
      <c r="Y271" s="4"/>
      <c r="Z271" s="181">
        <f>X271*VLOOKUP(B271,'Mapping table'!$A:$L,11,0)</f>
        <v>0</v>
      </c>
      <c r="AA271" s="4"/>
      <c r="AB271" s="182">
        <f>X271*VLOOKUP(B271,'Mapping table'!A:T,4,0)</f>
        <v>0</v>
      </c>
      <c r="AC271" s="4"/>
      <c r="AD271" s="183">
        <f>X271*VLOOKUP(B271,'Mapping table'!$A:$L,7,0)</f>
        <v>0</v>
      </c>
      <c r="AE271" s="184"/>
      <c r="AF271" s="185">
        <f>X271*VLOOKUP(B271,'Mapping table'!$A:$L,6,0)</f>
        <v>0</v>
      </c>
      <c r="AG271" s="4"/>
      <c r="AH271" s="181">
        <f>VLOOKUP(B271,'Mapping table'!$A:$L,11,0)</f>
        <v>5</v>
      </c>
      <c r="AI271" s="4"/>
      <c r="AJ271" s="4"/>
      <c r="AK271" s="4"/>
      <c r="AL271" s="4"/>
      <c r="AM271" s="4"/>
    </row>
    <row r="272" ht="11.25" hidden="1" customHeight="1" outlineLevel="1">
      <c r="A272" s="161" t="str">
        <f>VLOOKUP(B272,'Mapping table'!A:C,3,0)</f>
        <v>Not Replenishing Models</v>
      </c>
      <c r="B272" s="204" t="s">
        <v>473</v>
      </c>
      <c r="C272" s="69" t="str">
        <f>VLOOKUP(B272,'Mapping table'!A:B,2,0)</f>
        <v>Yangshuo Pinches XL</v>
      </c>
      <c r="D272" s="4"/>
      <c r="E272" s="262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189" t="str">
        <f>IF(VLOOKUP($B272,'Mapping table'!$A:$L,10,0)=0,"",VLOOKUP($B272,'Mapping table'!$A:$L,10,0))</f>
        <v>DF</v>
      </c>
      <c r="T272" s="189" t="str">
        <f>IF(VLOOKUP($B272,'Mapping table'!$A:$L,8,0)=0,"",VLOOKUP($B272,'Mapping table'!$A:$L,8,0))</f>
        <v>XL</v>
      </c>
      <c r="U272" s="189" t="str">
        <f>IF(VLOOKUP($B272,'Mapping table'!$A:$L,9,0)=0,"",VLOOKUP($B272,'Mapping table'!$A:$L,9,0))</f>
        <v>PE</v>
      </c>
      <c r="V272" s="189" t="str">
        <f>IF(VLOOKUP($B272,'Mapping table'!$A:$L,12,0)=0,"",VLOOKUP($B272,'Mapping table'!$A:$L,12,0))</f>
        <v>Jugs</v>
      </c>
      <c r="W272" s="4"/>
      <c r="X272" s="181">
        <f t="shared" si="36"/>
        <v>0</v>
      </c>
      <c r="Y272" s="4"/>
      <c r="Z272" s="181">
        <f>X272*VLOOKUP(B272,'Mapping table'!$A:$L,11,0)</f>
        <v>0</v>
      </c>
      <c r="AA272" s="4"/>
      <c r="AB272" s="182">
        <f>X272*VLOOKUP(B272,'Mapping table'!A:T,4,0)</f>
        <v>0</v>
      </c>
      <c r="AC272" s="4"/>
      <c r="AD272" s="183">
        <f>X272*VLOOKUP(B272,'Mapping table'!$A:$L,7,0)</f>
        <v>0</v>
      </c>
      <c r="AE272" s="184"/>
      <c r="AF272" s="185">
        <f>X272*VLOOKUP(B272,'Mapping table'!$A:$L,6,0)</f>
        <v>0</v>
      </c>
      <c r="AG272" s="4"/>
      <c r="AH272" s="181">
        <f>VLOOKUP(B272,'Mapping table'!$A:$L,11,0)</f>
        <v>5</v>
      </c>
      <c r="AI272" s="4"/>
      <c r="AJ272" s="4"/>
      <c r="AK272" s="4"/>
      <c r="AL272" s="4"/>
      <c r="AM272" s="4"/>
    </row>
    <row r="273" ht="11.25" hidden="1" customHeight="1" outlineLevel="1">
      <c r="A273" s="161" t="str">
        <f>VLOOKUP(B273,'Mapping table'!A:C,3,0)</f>
        <v>Not Replenishing Models</v>
      </c>
      <c r="B273" s="204" t="s">
        <v>474</v>
      </c>
      <c r="C273" s="69" t="str">
        <f>VLOOKUP(B273,'Mapping table'!A:B,2,0)</f>
        <v>Essential Slopers XXL 1</v>
      </c>
      <c r="D273" s="4"/>
      <c r="E273" s="262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189" t="str">
        <f>IF(VLOOKUP($B273,'Mapping table'!$A:$L,10,0)=0,"",VLOOKUP($B273,'Mapping table'!$A:$L,10,0))</f>
        <v>DF</v>
      </c>
      <c r="T273" s="189" t="str">
        <f>IF(VLOOKUP($B273,'Mapping table'!$A:$L,8,0)=0,"",VLOOKUP($B273,'Mapping table'!$A:$L,8,0))</f>
        <v>XXL</v>
      </c>
      <c r="U273" s="189" t="str">
        <f>IF(VLOOKUP($B273,'Mapping table'!$A:$L,9,0)=0,"",VLOOKUP($B273,'Mapping table'!$A:$L,9,0))</f>
        <v>PE</v>
      </c>
      <c r="V273" s="189" t="str">
        <f>IF(VLOOKUP($B273,'Mapping table'!$A:$L,12,0)=0,"",VLOOKUP($B273,'Mapping table'!$A:$L,12,0))</f>
        <v>Slopers</v>
      </c>
      <c r="W273" s="4"/>
      <c r="X273" s="181">
        <f t="shared" si="36"/>
        <v>0</v>
      </c>
      <c r="Y273" s="4"/>
      <c r="Z273" s="181">
        <f>X273*VLOOKUP(B273,'Mapping table'!$A:$L,11,0)</f>
        <v>0</v>
      </c>
      <c r="AA273" s="4"/>
      <c r="AB273" s="182">
        <f>X273*VLOOKUP(B273,'Mapping table'!A:T,4,0)</f>
        <v>0</v>
      </c>
      <c r="AC273" s="4"/>
      <c r="AD273" s="183">
        <f>X273*VLOOKUP(B273,'Mapping table'!$A:$L,7,0)</f>
        <v>0</v>
      </c>
      <c r="AE273" s="184"/>
      <c r="AF273" s="185">
        <f>X273*VLOOKUP(B273,'Mapping table'!$A:$L,6,0)</f>
        <v>0</v>
      </c>
      <c r="AG273" s="4"/>
      <c r="AH273" s="181">
        <f>VLOOKUP(B273,'Mapping table'!$A:$L,11,0)</f>
        <v>1</v>
      </c>
      <c r="AI273" s="4"/>
      <c r="AJ273" s="4"/>
      <c r="AK273" s="4"/>
      <c r="AL273" s="4"/>
      <c r="AM273" s="4"/>
    </row>
    <row r="274" ht="11.25" hidden="1" customHeight="1" outlineLevel="1">
      <c r="A274" s="161" t="str">
        <f>VLOOKUP(B274,'Mapping table'!A:C,3,0)</f>
        <v>Not Replenishing Models</v>
      </c>
      <c r="B274" s="204" t="s">
        <v>475</v>
      </c>
      <c r="C274" s="69" t="str">
        <f>VLOOKUP(B274,'Mapping table'!A:B,2,0)</f>
        <v>Absolute Feet XS 2</v>
      </c>
      <c r="D274" s="4"/>
      <c r="E274" s="263"/>
      <c r="F274" s="264"/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16"/>
      <c r="R274" s="216"/>
      <c r="S274" s="189" t="str">
        <f>IF(VLOOKUP($B274,'Mapping table'!$A:$L,10,0)=0,"",VLOOKUP($B274,'Mapping table'!$A:$L,10,0))</f>
        <v>DF</v>
      </c>
      <c r="T274" s="189" t="str">
        <f>IF(VLOOKUP($B274,'Mapping table'!$A:$L,8,0)=0,"",VLOOKUP($B274,'Mapping table'!$A:$L,8,0))</f>
        <v>XS</v>
      </c>
      <c r="U274" s="189" t="str">
        <f>IF(VLOOKUP($B274,'Mapping table'!$A:$L,9,0)=0,"",VLOOKUP($B274,'Mapping table'!$A:$L,9,0))</f>
        <v>PU</v>
      </c>
      <c r="V274" s="189" t="str">
        <f>IF(VLOOKUP($B274,'Mapping table'!$A:$L,12,0)=0,"",VLOOKUP($B274,'Mapping table'!$A:$L,12,0))</f>
        <v>Feet</v>
      </c>
      <c r="W274" s="4"/>
      <c r="X274" s="181">
        <f t="shared" si="36"/>
        <v>0</v>
      </c>
      <c r="Y274" s="4"/>
      <c r="Z274" s="181">
        <f>X274*VLOOKUP(B274,'Mapping table'!$A:$L,11,0)</f>
        <v>0</v>
      </c>
      <c r="AA274" s="4"/>
      <c r="AB274" s="182">
        <f>X274*VLOOKUP(B274,'Mapping table'!A:T,4,0)</f>
        <v>0</v>
      </c>
      <c r="AC274" s="4"/>
      <c r="AD274" s="183">
        <f>X274*VLOOKUP(B274,'Mapping table'!$A:$L,7,0)</f>
        <v>0</v>
      </c>
      <c r="AE274" s="184"/>
      <c r="AF274" s="185">
        <f>X274*VLOOKUP(B274,'Mapping table'!$A:$L,6,0)</f>
        <v>0</v>
      </c>
      <c r="AG274" s="4"/>
      <c r="AH274" s="181">
        <f>VLOOKUP(B274,'Mapping table'!$A:$L,11,0)</f>
        <v>10</v>
      </c>
      <c r="AI274" s="4"/>
      <c r="AJ274" s="4"/>
      <c r="AK274" s="4"/>
      <c r="AL274" s="4"/>
      <c r="AM274" s="4"/>
    </row>
    <row r="275" ht="11.25" customHeight="1" outlineLevel="1">
      <c r="A275" s="161" t="str">
        <f>VLOOKUP(B275,'Mapping table'!A:C,3,0)</f>
        <v>Not Replenishing Models</v>
      </c>
      <c r="B275" s="203" t="s">
        <v>476</v>
      </c>
      <c r="C275" s="64" t="str">
        <f>VLOOKUP(B275,'Mapping table'!A:B,2,0)</f>
        <v>Absolute Slopers XXL 2</v>
      </c>
      <c r="D275" s="4"/>
      <c r="E275" s="175"/>
      <c r="F275" s="175"/>
      <c r="G275" s="175"/>
      <c r="H275" s="265"/>
      <c r="I275" s="175"/>
      <c r="J275" s="175"/>
      <c r="K275" s="175"/>
      <c r="L275" s="175"/>
      <c r="M275" s="176"/>
      <c r="N275" s="175"/>
      <c r="O275" s="175"/>
      <c r="P275" s="175"/>
      <c r="Q275" s="177"/>
      <c r="R275" s="178"/>
      <c r="S275" s="180" t="str">
        <f>IF(VLOOKUP($B275,'Mapping table'!$A:$L,10,0)=0,"",VLOOKUP($B275,'Mapping table'!$A:$L,10,0))</f>
        <v>DF</v>
      </c>
      <c r="T275" s="180" t="str">
        <f>IF(VLOOKUP($B275,'Mapping table'!$A:$L,8,0)=0,"",VLOOKUP($B275,'Mapping table'!$A:$L,8,0))</f>
        <v>XXL</v>
      </c>
      <c r="U275" s="180" t="str">
        <f>IF(VLOOKUP($B275,'Mapping table'!$A:$L,9,0)=0,"",VLOOKUP($B275,'Mapping table'!$A:$L,9,0))</f>
        <v>PU</v>
      </c>
      <c r="V275" s="180" t="str">
        <f>IF(VLOOKUP($B275,'Mapping table'!$A:$L,12,0)=0,"",VLOOKUP($B275,'Mapping table'!$A:$L,12,0))</f>
        <v>Slopers</v>
      </c>
      <c r="W275" s="4"/>
      <c r="X275" s="181">
        <f t="shared" si="36"/>
        <v>0</v>
      </c>
      <c r="Y275" s="4"/>
      <c r="Z275" s="181">
        <f>X275*VLOOKUP(B275,'Mapping table'!$A:$L,11,0)</f>
        <v>0</v>
      </c>
      <c r="AA275" s="4"/>
      <c r="AB275" s="182">
        <f>X275*VLOOKUP(B275,'Mapping table'!A:T,4,0)</f>
        <v>0</v>
      </c>
      <c r="AC275" s="4"/>
      <c r="AD275" s="183">
        <f>X275*VLOOKUP(B275,'Mapping table'!$A:$L,7,0)</f>
        <v>0</v>
      </c>
      <c r="AE275" s="184"/>
      <c r="AF275" s="185">
        <f>X275*VLOOKUP(B275,'Mapping table'!$A:$L,6,0)</f>
        <v>0</v>
      </c>
      <c r="AG275" s="4"/>
      <c r="AH275" s="181">
        <f>VLOOKUP(B275,'Mapping table'!$A:$L,11,0)</f>
        <v>1</v>
      </c>
      <c r="AI275" s="4"/>
      <c r="AJ275" s="4"/>
      <c r="AK275" s="4"/>
      <c r="AL275" s="4"/>
      <c r="AM275" s="4"/>
    </row>
    <row r="276" ht="11.25" customHeight="1" outlineLevel="1">
      <c r="A276" s="161" t="str">
        <f>VLOOKUP(B276,'Mapping table'!A:C,3,0)</f>
        <v>Not Replenishing Models</v>
      </c>
      <c r="B276" s="204" t="s">
        <v>477</v>
      </c>
      <c r="C276" s="69" t="str">
        <f>VLOOKUP(B276,'Mapping table'!A:B,2,0)</f>
        <v>Flakes Jugs M 1</v>
      </c>
      <c r="D276" s="4"/>
      <c r="E276" s="175"/>
      <c r="F276" s="175"/>
      <c r="G276" s="175"/>
      <c r="H276" s="265"/>
      <c r="I276" s="265"/>
      <c r="J276" s="175"/>
      <c r="K276" s="176"/>
      <c r="L276" s="175"/>
      <c r="M276" s="176"/>
      <c r="N276" s="265"/>
      <c r="O276" s="175"/>
      <c r="P276" s="175"/>
      <c r="Q276" s="187"/>
      <c r="R276" s="216"/>
      <c r="S276" s="190" t="str">
        <f>IF(VLOOKUP($B276,'Mapping table'!$A:$L,10,0)=0,"",VLOOKUP($B276,'Mapping table'!$A:$L,10,0))</f>
        <v>DF</v>
      </c>
      <c r="T276" s="190" t="str">
        <f>IF(VLOOKUP($B276,'Mapping table'!$A:$L,8,0)=0,"",VLOOKUP($B276,'Mapping table'!$A:$L,8,0))</f>
        <v>M</v>
      </c>
      <c r="U276" s="190" t="str">
        <f>IF(VLOOKUP($B276,'Mapping table'!$A:$L,9,0)=0,"",VLOOKUP($B276,'Mapping table'!$A:$L,9,0))</f>
        <v>PU</v>
      </c>
      <c r="V276" s="189" t="str">
        <f>IF(VLOOKUP($B276,'Mapping table'!$A:$L,12,0)=0,"",VLOOKUP($B276,'Mapping table'!$A:$L,12,0))</f>
        <v>Jugs</v>
      </c>
      <c r="W276" s="4"/>
      <c r="X276" s="181">
        <f t="shared" si="36"/>
        <v>0</v>
      </c>
      <c r="Y276" s="4"/>
      <c r="Z276" s="181">
        <f>X276*VLOOKUP(B276,'Mapping table'!$A:$L,11,0)</f>
        <v>0</v>
      </c>
      <c r="AA276" s="4"/>
      <c r="AB276" s="182">
        <f>X276*VLOOKUP(B276,'Mapping table'!A:T,4,0)</f>
        <v>0</v>
      </c>
      <c r="AC276" s="4"/>
      <c r="AD276" s="183">
        <f>X276*VLOOKUP(B276,'Mapping table'!$A:$L,7,0)</f>
        <v>0</v>
      </c>
      <c r="AE276" s="184"/>
      <c r="AF276" s="185">
        <f>X276*VLOOKUP(B276,'Mapping table'!$A:$L,6,0)</f>
        <v>0</v>
      </c>
      <c r="AG276" s="4"/>
      <c r="AH276" s="181">
        <f>VLOOKUP(B276,'Mapping table'!$A:$L,11,0)</f>
        <v>20</v>
      </c>
      <c r="AI276" s="4"/>
      <c r="AJ276" s="4"/>
      <c r="AK276" s="4"/>
      <c r="AL276" s="4"/>
      <c r="AM276" s="4"/>
    </row>
    <row r="277" ht="11.25" customHeight="1" outlineLevel="1">
      <c r="A277" s="161" t="str">
        <f>VLOOKUP(B277,'Mapping table'!A:C,3,0)</f>
        <v>Not Replenishing Models</v>
      </c>
      <c r="B277" s="186" t="s">
        <v>478</v>
      </c>
      <c r="C277" s="14" t="str">
        <f>VLOOKUP(B277,'Mapping table'!A:B,2,0)</f>
        <v>Pulse Pockets XL</v>
      </c>
      <c r="D277" s="4"/>
      <c r="E277" s="175"/>
      <c r="F277" s="175"/>
      <c r="G277" s="176"/>
      <c r="H277" s="265"/>
      <c r="I277" s="265"/>
      <c r="J277" s="175"/>
      <c r="K277" s="265"/>
      <c r="L277" s="175"/>
      <c r="M277" s="265"/>
      <c r="N277" s="265"/>
      <c r="O277" s="176"/>
      <c r="P277" s="175"/>
      <c r="Q277" s="187"/>
      <c r="R277" s="188"/>
      <c r="S277" s="189" t="str">
        <f>IF(VLOOKUP($B277,'Mapping table'!$A:$L,10,0)=0,"",VLOOKUP($B277,'Mapping table'!$A:$L,10,0))</f>
        <v>DF</v>
      </c>
      <c r="T277" s="190" t="str">
        <f>IF(VLOOKUP($B277,'Mapping table'!$A:$L,8,0)=0,"",VLOOKUP($B277,'Mapping table'!$A:$L,8,0))</f>
        <v>XL</v>
      </c>
      <c r="U277" s="189" t="str">
        <f>IF(VLOOKUP($B277,'Mapping table'!$A:$L,9,0)=0,"",VLOOKUP($B277,'Mapping table'!$A:$L,9,0))</f>
        <v>PE</v>
      </c>
      <c r="V277" s="189" t="str">
        <f>IF(VLOOKUP($B277,'Mapping table'!$A:$L,12,0)=0,"",VLOOKUP($B277,'Mapping table'!$A:$L,12,0))</f>
        <v>Pockets</v>
      </c>
      <c r="W277" s="4"/>
      <c r="X277" s="181">
        <f t="shared" si="36"/>
        <v>0</v>
      </c>
      <c r="Y277" s="4"/>
      <c r="Z277" s="181">
        <f>X277*VLOOKUP(B277,'Mapping table'!$A:$L,11,0)</f>
        <v>0</v>
      </c>
      <c r="AA277" s="4"/>
      <c r="AB277" s="182">
        <f>X277*VLOOKUP(B277,'Mapping table'!A:T,4,0)</f>
        <v>0</v>
      </c>
      <c r="AC277" s="4"/>
      <c r="AD277" s="183">
        <f>X277*VLOOKUP(B277,'Mapping table'!$A:$L,7,0)</f>
        <v>0</v>
      </c>
      <c r="AE277" s="184"/>
      <c r="AF277" s="185">
        <f>X277*VLOOKUP(B277,'Mapping table'!$A:$L,6,0)</f>
        <v>0</v>
      </c>
      <c r="AG277" s="4"/>
      <c r="AH277" s="181">
        <f>VLOOKUP(B277,'Mapping table'!$A:$L,11,0)</f>
        <v>5</v>
      </c>
      <c r="AI277" s="4"/>
      <c r="AJ277" s="4"/>
      <c r="AK277" s="4"/>
      <c r="AL277" s="4"/>
      <c r="AM277" s="4"/>
    </row>
    <row r="278" ht="11.25" customHeight="1" outlineLevel="1">
      <c r="A278" s="161" t="str">
        <f>VLOOKUP(B278,'Mapping table'!A:C,3,0)</f>
        <v>Not Replenishing Models</v>
      </c>
      <c r="B278" s="186" t="s">
        <v>479</v>
      </c>
      <c r="C278" s="14" t="str">
        <f>VLOOKUP(B278,'Mapping table'!A:B,2,0)</f>
        <v>Kids Easy</v>
      </c>
      <c r="D278" s="4"/>
      <c r="E278" s="175"/>
      <c r="F278" s="265"/>
      <c r="G278" s="175"/>
      <c r="H278" s="265"/>
      <c r="I278" s="175"/>
      <c r="J278" s="175"/>
      <c r="K278" s="176"/>
      <c r="L278" s="175"/>
      <c r="M278" s="265"/>
      <c r="N278" s="176"/>
      <c r="O278" s="176"/>
      <c r="P278" s="175"/>
      <c r="Q278" s="187"/>
      <c r="R278" s="188"/>
      <c r="S278" s="189" t="str">
        <f>IF(VLOOKUP($B278,'Mapping table'!$A:$L,10,0)=0,"",VLOOKUP($B278,'Mapping table'!$A:$L,10,0))</f>
        <v>DF</v>
      </c>
      <c r="T278" s="190" t="str">
        <f>IF(VLOOKUP($B278,'Mapping table'!$A:$L,8,0)=0,"",VLOOKUP($B278,'Mapping table'!$A:$L,8,0))</f>
        <v>L</v>
      </c>
      <c r="U278" s="189" t="str">
        <f>IF(VLOOKUP($B278,'Mapping table'!$A:$L,9,0)=0,"",VLOOKUP($B278,'Mapping table'!$A:$L,9,0))</f>
        <v>PE</v>
      </c>
      <c r="V278" s="189" t="str">
        <f>IF(VLOOKUP($B278,'Mapping table'!$A:$L,12,0)=0,"",VLOOKUP($B278,'Mapping table'!$A:$L,12,0))</f>
        <v>Jugs</v>
      </c>
      <c r="W278" s="4"/>
      <c r="X278" s="181">
        <f t="shared" si="36"/>
        <v>0</v>
      </c>
      <c r="Y278" s="4"/>
      <c r="Z278" s="181">
        <f>X278*VLOOKUP(B278,'Mapping table'!$A:$L,11,0)</f>
        <v>0</v>
      </c>
      <c r="AA278" s="4"/>
      <c r="AB278" s="182">
        <f>X278*VLOOKUP(B278,'Mapping table'!A:T,4,0)</f>
        <v>0</v>
      </c>
      <c r="AC278" s="4"/>
      <c r="AD278" s="183">
        <f>X278*VLOOKUP(B278,'Mapping table'!$A:$L,7,0)</f>
        <v>0</v>
      </c>
      <c r="AE278" s="184"/>
      <c r="AF278" s="185">
        <f>X278*VLOOKUP(B278,'Mapping table'!$A:$L,6,0)</f>
        <v>0</v>
      </c>
      <c r="AG278" s="4"/>
      <c r="AH278" s="181">
        <f>VLOOKUP(B278,'Mapping table'!$A:$L,11,0)</f>
        <v>5</v>
      </c>
      <c r="AI278" s="4"/>
      <c r="AJ278" s="4"/>
      <c r="AK278" s="4"/>
      <c r="AL278" s="4"/>
      <c r="AM278" s="4"/>
    </row>
    <row r="279" ht="11.25" customHeight="1" outlineLevel="1">
      <c r="A279" s="161" t="str">
        <f>VLOOKUP(B279,'Mapping table'!A:C,3,0)</f>
        <v>Not Replenishing Models</v>
      </c>
      <c r="B279" s="186" t="s">
        <v>480</v>
      </c>
      <c r="C279" s="14" t="str">
        <f>VLOOKUP(B279,'Mapping table'!A:B,2,0)</f>
        <v>Kids Intermediate</v>
      </c>
      <c r="D279" s="4"/>
      <c r="E279" s="175"/>
      <c r="F279" s="265"/>
      <c r="G279" s="175"/>
      <c r="H279" s="265"/>
      <c r="I279" s="175"/>
      <c r="J279" s="175"/>
      <c r="K279" s="265"/>
      <c r="L279" s="175"/>
      <c r="M279" s="265"/>
      <c r="N279" s="175"/>
      <c r="O279" s="176"/>
      <c r="P279" s="175"/>
      <c r="Q279" s="187"/>
      <c r="R279" s="188"/>
      <c r="S279" s="189" t="str">
        <f>IF(VLOOKUP($B279,'Mapping table'!$A:$L,10,0)=0,"",VLOOKUP($B279,'Mapping table'!$A:$L,10,0))</f>
        <v>DF</v>
      </c>
      <c r="T279" s="190" t="str">
        <f>IF(VLOOKUP($B279,'Mapping table'!$A:$L,8,0)=0,"",VLOOKUP($B279,'Mapping table'!$A:$L,8,0))</f>
        <v>L</v>
      </c>
      <c r="U279" s="189" t="str">
        <f>IF(VLOOKUP($B279,'Mapping table'!$A:$L,9,0)=0,"",VLOOKUP($B279,'Mapping table'!$A:$L,9,0))</f>
        <v>PE</v>
      </c>
      <c r="V279" s="189" t="str">
        <f>IF(VLOOKUP($B279,'Mapping table'!$A:$L,12,0)=0,"",VLOOKUP($B279,'Mapping table'!$A:$L,12,0))</f>
        <v>Jugs</v>
      </c>
      <c r="W279" s="4"/>
      <c r="X279" s="181">
        <f t="shared" si="36"/>
        <v>0</v>
      </c>
      <c r="Y279" s="4"/>
      <c r="Z279" s="181">
        <f>X279*VLOOKUP(B279,'Mapping table'!$A:$L,11,0)</f>
        <v>0</v>
      </c>
      <c r="AA279" s="4"/>
      <c r="AB279" s="182">
        <f>X279*VLOOKUP(B279,'Mapping table'!A:T,4,0)</f>
        <v>0</v>
      </c>
      <c r="AC279" s="4"/>
      <c r="AD279" s="183">
        <f>X279*VLOOKUP(B279,'Mapping table'!$A:$L,7,0)</f>
        <v>0</v>
      </c>
      <c r="AE279" s="184"/>
      <c r="AF279" s="185">
        <f>X279*VLOOKUP(B279,'Mapping table'!$A:$L,6,0)</f>
        <v>0</v>
      </c>
      <c r="AG279" s="4"/>
      <c r="AH279" s="181">
        <f>VLOOKUP(B279,'Mapping table'!$A:$L,11,0)</f>
        <v>5</v>
      </c>
      <c r="AI279" s="4"/>
      <c r="AJ279" s="4"/>
      <c r="AK279" s="4"/>
      <c r="AL279" s="4"/>
      <c r="AM279" s="4"/>
    </row>
    <row r="280" ht="11.25" customHeight="1" outlineLevel="1">
      <c r="A280" s="161" t="str">
        <f>VLOOKUP(B280,'Mapping table'!A:C,3,0)</f>
        <v>Not Replenishing Models</v>
      </c>
      <c r="B280" s="186" t="s">
        <v>481</v>
      </c>
      <c r="C280" s="14" t="str">
        <f>VLOOKUP(B280,'Mapping table'!A:B,2,0)</f>
        <v>Kids Challenge</v>
      </c>
      <c r="D280" s="4"/>
      <c r="E280" s="175"/>
      <c r="F280" s="265"/>
      <c r="G280" s="175"/>
      <c r="H280" s="175"/>
      <c r="I280" s="175"/>
      <c r="J280" s="265"/>
      <c r="K280" s="265"/>
      <c r="L280" s="265"/>
      <c r="M280" s="265"/>
      <c r="N280" s="175"/>
      <c r="O280" s="175"/>
      <c r="P280" s="175"/>
      <c r="Q280" s="187"/>
      <c r="R280" s="188"/>
      <c r="S280" s="189" t="str">
        <f>IF(VLOOKUP($B280,'Mapping table'!$A:$L,10,0)=0,"",VLOOKUP($B280,'Mapping table'!$A:$L,10,0))</f>
        <v>DF</v>
      </c>
      <c r="T280" s="190" t="str">
        <f>IF(VLOOKUP($B280,'Mapping table'!$A:$L,8,0)=0,"",VLOOKUP($B280,'Mapping table'!$A:$L,8,0))</f>
        <v>L</v>
      </c>
      <c r="U280" s="189" t="str">
        <f>IF(VLOOKUP($B280,'Mapping table'!$A:$L,9,0)=0,"",VLOOKUP($B280,'Mapping table'!$A:$L,9,0))</f>
        <v>PE</v>
      </c>
      <c r="V280" s="189" t="str">
        <f>IF(VLOOKUP($B280,'Mapping table'!$A:$L,12,0)=0,"",VLOOKUP($B280,'Mapping table'!$A:$L,12,0))</f>
        <v>Jugs</v>
      </c>
      <c r="W280" s="4"/>
      <c r="X280" s="181">
        <f t="shared" si="36"/>
        <v>0</v>
      </c>
      <c r="Y280" s="4"/>
      <c r="Z280" s="181">
        <f>X280*VLOOKUP(B280,'Mapping table'!$A:$L,11,0)</f>
        <v>0</v>
      </c>
      <c r="AA280" s="4"/>
      <c r="AB280" s="182">
        <f>X280*VLOOKUP(B280,'Mapping table'!A:T,4,0)</f>
        <v>0</v>
      </c>
      <c r="AC280" s="4"/>
      <c r="AD280" s="183">
        <f>X280*VLOOKUP(B280,'Mapping table'!$A:$L,7,0)</f>
        <v>0</v>
      </c>
      <c r="AE280" s="184"/>
      <c r="AF280" s="185">
        <f>X280*VLOOKUP(B280,'Mapping table'!$A:$L,6,0)</f>
        <v>0</v>
      </c>
      <c r="AG280" s="4"/>
      <c r="AH280" s="181">
        <f>VLOOKUP(B280,'Mapping table'!$A:$L,11,0)</f>
        <v>5</v>
      </c>
      <c r="AI280" s="4"/>
      <c r="AJ280" s="4"/>
      <c r="AK280" s="4"/>
      <c r="AL280" s="4"/>
      <c r="AM280" s="4"/>
    </row>
    <row r="281" ht="11.25" customHeight="1" outlineLevel="1">
      <c r="A281" s="161" t="str">
        <f>VLOOKUP(B281,'Mapping table'!A:C,3,0)</f>
        <v>Not Replenishing Models</v>
      </c>
      <c r="B281" s="186" t="s">
        <v>482</v>
      </c>
      <c r="C281" s="14" t="str">
        <f>VLOOKUP(B281,'Mapping table'!A:B,2,0)</f>
        <v>Joysticks</v>
      </c>
      <c r="D281" s="4"/>
      <c r="E281" s="175"/>
      <c r="F281" s="265"/>
      <c r="G281" s="175"/>
      <c r="H281" s="176"/>
      <c r="I281" s="265"/>
      <c r="J281" s="265"/>
      <c r="K281" s="265"/>
      <c r="L281" s="265"/>
      <c r="M281" s="175"/>
      <c r="N281" s="265"/>
      <c r="O281" s="175"/>
      <c r="P281" s="175"/>
      <c r="Q281" s="187"/>
      <c r="R281" s="188"/>
      <c r="S281" s="189" t="str">
        <f>IF(VLOOKUP($B281,'Mapping table'!$A:$L,10,0)=0,"",VLOOKUP($B281,'Mapping table'!$A:$L,10,0))</f>
        <v>DF</v>
      </c>
      <c r="T281" s="190" t="str">
        <f>IF(VLOOKUP($B281,'Mapping table'!$A:$L,8,0)=0,"",VLOOKUP($B281,'Mapping table'!$A:$L,8,0))</f>
        <v>XL</v>
      </c>
      <c r="U281" s="189" t="str">
        <f>IF(VLOOKUP($B281,'Mapping table'!$A:$L,9,0)=0,"",VLOOKUP($B281,'Mapping table'!$A:$L,9,0))</f>
        <v>PU</v>
      </c>
      <c r="V281" s="189" t="str">
        <f>IF(VLOOKUP($B281,'Mapping table'!$A:$L,12,0)=0,"",VLOOKUP($B281,'Mapping table'!$A:$L,12,0))</f>
        <v>Jugs</v>
      </c>
      <c r="W281" s="4"/>
      <c r="X281" s="181">
        <f t="shared" si="36"/>
        <v>0</v>
      </c>
      <c r="Y281" s="4"/>
      <c r="Z281" s="181">
        <f>X281*VLOOKUP(B281,'Mapping table'!$A:$L,11,0)</f>
        <v>0</v>
      </c>
      <c r="AA281" s="4"/>
      <c r="AB281" s="182">
        <f>X281*VLOOKUP(B281,'Mapping table'!A:T,4,0)</f>
        <v>0</v>
      </c>
      <c r="AC281" s="4"/>
      <c r="AD281" s="183">
        <f>X281*VLOOKUP(B281,'Mapping table'!$A:$L,7,0)</f>
        <v>0</v>
      </c>
      <c r="AE281" s="184"/>
      <c r="AF281" s="185">
        <f>X281*VLOOKUP(B281,'Mapping table'!$A:$L,6,0)</f>
        <v>0</v>
      </c>
      <c r="AG281" s="4"/>
      <c r="AH281" s="181">
        <f>VLOOKUP(B281,'Mapping table'!$A:$L,11,0)</f>
        <v>3</v>
      </c>
      <c r="AI281" s="4"/>
      <c r="AJ281" s="4"/>
      <c r="AK281" s="4"/>
      <c r="AL281" s="4"/>
      <c r="AM281" s="4"/>
    </row>
    <row r="282" ht="12.0" customHeight="1" outlineLevel="1">
      <c r="A282" s="161" t="str">
        <f>VLOOKUP(B282,'Mapping table'!A:C,3,0)</f>
        <v>Not Replenishing Models</v>
      </c>
      <c r="B282" s="204" t="s">
        <v>483</v>
      </c>
      <c r="C282" s="69" t="str">
        <f>VLOOKUP(B282,'Mapping table'!A:B,2,0)</f>
        <v>Flakes Jugs M 2</v>
      </c>
      <c r="D282" s="4"/>
      <c r="E282" s="175"/>
      <c r="F282" s="175"/>
      <c r="G282" s="175"/>
      <c r="H282" s="176"/>
      <c r="I282" s="175"/>
      <c r="J282" s="265"/>
      <c r="K282" s="175"/>
      <c r="L282" s="176"/>
      <c r="M282" s="265"/>
      <c r="N282" s="175"/>
      <c r="O282" s="175"/>
      <c r="P282" s="175"/>
      <c r="Q282" s="187"/>
      <c r="R282" s="216"/>
      <c r="S282" s="190" t="str">
        <f>IF(VLOOKUP($B282,'Mapping table'!$A:$L,10,0)=0,"",VLOOKUP($B282,'Mapping table'!$A:$L,10,0))</f>
        <v>DF</v>
      </c>
      <c r="T282" s="190" t="str">
        <f>IF(VLOOKUP($B282,'Mapping table'!$A:$L,8,0)=0,"",VLOOKUP($B282,'Mapping table'!$A:$L,8,0))</f>
        <v>M</v>
      </c>
      <c r="U282" s="190" t="str">
        <f>IF(VLOOKUP($B282,'Mapping table'!$A:$L,9,0)=0,"",VLOOKUP($B282,'Mapping table'!$A:$L,9,0))</f>
        <v>PU</v>
      </c>
      <c r="V282" s="189" t="str">
        <f>IF(VLOOKUP($B282,'Mapping table'!$A:$L,12,0)=0,"",VLOOKUP($B282,'Mapping table'!$A:$L,12,0))</f>
        <v>Jugs</v>
      </c>
      <c r="W282" s="4"/>
      <c r="X282" s="181">
        <f t="shared" si="36"/>
        <v>0</v>
      </c>
      <c r="Y282" s="4"/>
      <c r="Z282" s="181">
        <f>X282*VLOOKUP(B282,'Mapping table'!$A:$L,11,0)</f>
        <v>0</v>
      </c>
      <c r="AA282" s="4"/>
      <c r="AB282" s="182">
        <f>X282*VLOOKUP(B282,'Mapping table'!A:T,4,0)</f>
        <v>0</v>
      </c>
      <c r="AC282" s="4"/>
      <c r="AD282" s="183">
        <f>X282*VLOOKUP(B282,'Mapping table'!$A:$L,7,0)</f>
        <v>0</v>
      </c>
      <c r="AE282" s="184"/>
      <c r="AF282" s="185">
        <f>X282*VLOOKUP(B282,'Mapping table'!$A:$L,6,0)</f>
        <v>0</v>
      </c>
      <c r="AG282" s="4"/>
      <c r="AH282" s="181">
        <f>VLOOKUP(B282,'Mapping table'!$A:$L,11,0)</f>
        <v>20</v>
      </c>
      <c r="AI282" s="4"/>
      <c r="AJ282" s="4"/>
      <c r="AK282" s="4"/>
      <c r="AL282" s="4"/>
      <c r="AM282" s="4"/>
    </row>
    <row r="283" ht="11.25" customHeight="1" outlineLevel="1">
      <c r="A283" s="161" t="str">
        <f>VLOOKUP(B283,'Mapping table'!A:C,3,0)</f>
        <v>Not Replenishing Models</v>
      </c>
      <c r="B283" s="204" t="s">
        <v>484</v>
      </c>
      <c r="C283" s="69" t="str">
        <f>VLOOKUP(B283,'Mapping table'!A:B,2,0)</f>
        <v>Round Pinches XXL</v>
      </c>
      <c r="D283" s="4"/>
      <c r="E283" s="175"/>
      <c r="F283" s="176"/>
      <c r="G283" s="176"/>
      <c r="H283" s="265"/>
      <c r="I283" s="176"/>
      <c r="J283" s="176"/>
      <c r="K283" s="176"/>
      <c r="L283" s="176"/>
      <c r="M283" s="176"/>
      <c r="N283" s="176"/>
      <c r="O283" s="175"/>
      <c r="P283" s="175"/>
      <c r="Q283" s="187"/>
      <c r="R283" s="216"/>
      <c r="S283" s="190" t="str">
        <f>IF(VLOOKUP($B283,'Mapping table'!$A:$L,10,0)=0,"",VLOOKUP($B283,'Mapping table'!$A:$L,10,0))</f>
        <v>DF</v>
      </c>
      <c r="T283" s="190" t="str">
        <f>IF(VLOOKUP($B283,'Mapping table'!$A:$L,8,0)=0,"",VLOOKUP($B283,'Mapping table'!$A:$L,8,0))</f>
        <v>XXL</v>
      </c>
      <c r="U283" s="190" t="str">
        <f>IF(VLOOKUP($B283,'Mapping table'!$A:$L,9,0)=0,"",VLOOKUP($B283,'Mapping table'!$A:$L,9,0))</f>
        <v>PU</v>
      </c>
      <c r="V283" s="189" t="str">
        <f>IF(VLOOKUP($B283,'Mapping table'!$A:$L,12,0)=0,"",VLOOKUP($B283,'Mapping table'!$A:$L,12,0))</f>
        <v>Pinches</v>
      </c>
      <c r="W283" s="4"/>
      <c r="X283" s="181">
        <f t="shared" si="36"/>
        <v>0</v>
      </c>
      <c r="Y283" s="4"/>
      <c r="Z283" s="181">
        <f>X283*VLOOKUP(B283,'Mapping table'!$A:$L,11,0)</f>
        <v>0</v>
      </c>
      <c r="AA283" s="4"/>
      <c r="AB283" s="182">
        <f>X283*VLOOKUP(B283,'Mapping table'!A:T,4,0)</f>
        <v>0</v>
      </c>
      <c r="AC283" s="4"/>
      <c r="AD283" s="183">
        <f>X283*VLOOKUP(B283,'Mapping table'!$A:$L,7,0)</f>
        <v>0</v>
      </c>
      <c r="AE283" s="184"/>
      <c r="AF283" s="185">
        <f>X283*VLOOKUP(B283,'Mapping table'!$A:$L,6,0)</f>
        <v>0</v>
      </c>
      <c r="AG283" s="4"/>
      <c r="AH283" s="181">
        <f>VLOOKUP(B283,'Mapping table'!$A:$L,11,0)</f>
        <v>5</v>
      </c>
      <c r="AI283" s="4"/>
      <c r="AJ283" s="4"/>
      <c r="AK283" s="4"/>
      <c r="AL283" s="4"/>
      <c r="AM283" s="4"/>
    </row>
    <row r="284" ht="11.25" customHeight="1" outlineLevel="1">
      <c r="A284" s="161" t="str">
        <f>VLOOKUP(B284,'Mapping table'!A:C,3,0)</f>
        <v>Not Replenishing Models</v>
      </c>
      <c r="B284" s="204" t="s">
        <v>485</v>
      </c>
      <c r="C284" s="69" t="str">
        <f>VLOOKUP(B284,'Mapping table'!A:B,2,0)</f>
        <v>Drained Pinches M</v>
      </c>
      <c r="D284" s="4"/>
      <c r="E284" s="175"/>
      <c r="F284" s="175"/>
      <c r="G284" s="176"/>
      <c r="H284" s="176"/>
      <c r="I284" s="175"/>
      <c r="J284" s="175"/>
      <c r="K284" s="175"/>
      <c r="L284" s="176"/>
      <c r="M284" s="175"/>
      <c r="N284" s="175"/>
      <c r="O284" s="175"/>
      <c r="P284" s="175"/>
      <c r="Q284" s="187"/>
      <c r="R284" s="216"/>
      <c r="S284" s="190" t="str">
        <f>IF(VLOOKUP($B284,'Mapping table'!$A:$L,10,0)=0,"",VLOOKUP($B284,'Mapping table'!$A:$L,10,0))</f>
        <v>DF</v>
      </c>
      <c r="T284" s="190" t="str">
        <f>IF(VLOOKUP($B284,'Mapping table'!$A:$L,8,0)=0,"",VLOOKUP($B284,'Mapping table'!$A:$L,8,0))</f>
        <v>M</v>
      </c>
      <c r="U284" s="190" t="str">
        <f>IF(VLOOKUP($B284,'Mapping table'!$A:$L,9,0)=0,"",VLOOKUP($B284,'Mapping table'!$A:$L,9,0))</f>
        <v>PU</v>
      </c>
      <c r="V284" s="189" t="str">
        <f>IF(VLOOKUP($B284,'Mapping table'!$A:$L,12,0)=0,"",VLOOKUP($B284,'Mapping table'!$A:$L,12,0))</f>
        <v>Pinches</v>
      </c>
      <c r="W284" s="4"/>
      <c r="X284" s="181">
        <f t="shared" si="36"/>
        <v>0</v>
      </c>
      <c r="Y284" s="4"/>
      <c r="Z284" s="181">
        <f>X284*VLOOKUP(B284,'Mapping table'!$A:$L,11,0)</f>
        <v>0</v>
      </c>
      <c r="AA284" s="4"/>
      <c r="AB284" s="182">
        <f>X284*VLOOKUP(B284,'Mapping table'!A:T,4,0)</f>
        <v>0</v>
      </c>
      <c r="AC284" s="4"/>
      <c r="AD284" s="183">
        <f>X284*VLOOKUP(B284,'Mapping table'!$A:$L,7,0)</f>
        <v>0</v>
      </c>
      <c r="AE284" s="184"/>
      <c r="AF284" s="185">
        <f>X284*VLOOKUP(B284,'Mapping table'!$A:$L,6,0)</f>
        <v>0</v>
      </c>
      <c r="AG284" s="4"/>
      <c r="AH284" s="181">
        <f>VLOOKUP(B284,'Mapping table'!$A:$L,11,0)</f>
        <v>10</v>
      </c>
      <c r="AI284" s="4"/>
      <c r="AJ284" s="4"/>
      <c r="AK284" s="4"/>
      <c r="AL284" s="4"/>
      <c r="AM284" s="4"/>
    </row>
    <row r="285" ht="11.25" customHeight="1" outlineLevel="1">
      <c r="A285" s="161" t="str">
        <f>VLOOKUP(B285,'Mapping table'!A:C,3,0)</f>
        <v>Not Replenishing Models</v>
      </c>
      <c r="B285" s="204" t="s">
        <v>486</v>
      </c>
      <c r="C285" s="69" t="str">
        <f>VLOOKUP(B285,'Mapping table'!A:B,2,0)</f>
        <v>Hard Pockets L </v>
      </c>
      <c r="D285" s="4"/>
      <c r="E285" s="175"/>
      <c r="F285" s="175"/>
      <c r="G285" s="176"/>
      <c r="H285" s="176"/>
      <c r="I285" s="175"/>
      <c r="J285" s="176"/>
      <c r="K285" s="265"/>
      <c r="L285" s="175"/>
      <c r="M285" s="265"/>
      <c r="N285" s="265"/>
      <c r="O285" s="175"/>
      <c r="P285" s="175"/>
      <c r="Q285" s="187"/>
      <c r="R285" s="216"/>
      <c r="S285" s="190" t="str">
        <f>IF(VLOOKUP($B285,'Mapping table'!$A:$L,10,0)=0,"",VLOOKUP($B285,'Mapping table'!$A:$L,10,0))</f>
        <v>DF</v>
      </c>
      <c r="T285" s="190" t="str">
        <f>IF(VLOOKUP($B285,'Mapping table'!$A:$L,8,0)=0,"",VLOOKUP($B285,'Mapping table'!$A:$L,8,0))</f>
        <v>L</v>
      </c>
      <c r="U285" s="190" t="str">
        <f>IF(VLOOKUP($B285,'Mapping table'!$A:$L,9,0)=0,"",VLOOKUP($B285,'Mapping table'!$A:$L,9,0))</f>
        <v>PU</v>
      </c>
      <c r="V285" s="189" t="str">
        <f>IF(VLOOKUP($B285,'Mapping table'!$A:$L,12,0)=0,"",VLOOKUP($B285,'Mapping table'!$A:$L,12,0))</f>
        <v>Pockets</v>
      </c>
      <c r="W285" s="4"/>
      <c r="X285" s="181">
        <f t="shared" si="36"/>
        <v>0</v>
      </c>
      <c r="Y285" s="4"/>
      <c r="Z285" s="181">
        <f>X285*VLOOKUP(B285,'Mapping table'!$A:$L,11,0)</f>
        <v>0</v>
      </c>
      <c r="AA285" s="4"/>
      <c r="AB285" s="182">
        <f>X285*VLOOKUP(B285,'Mapping table'!A:T,4,0)</f>
        <v>0</v>
      </c>
      <c r="AC285" s="4"/>
      <c r="AD285" s="183">
        <f>X285*VLOOKUP(B285,'Mapping table'!$A:$L,7,0)</f>
        <v>0</v>
      </c>
      <c r="AE285" s="184"/>
      <c r="AF285" s="185">
        <f>X285*VLOOKUP(B285,'Mapping table'!$A:$L,6,0)</f>
        <v>0</v>
      </c>
      <c r="AG285" s="4"/>
      <c r="AH285" s="181">
        <f>VLOOKUP(B285,'Mapping table'!$A:$L,11,0)</f>
        <v>10</v>
      </c>
      <c r="AI285" s="4"/>
      <c r="AJ285" s="4"/>
      <c r="AK285" s="4"/>
      <c r="AL285" s="4"/>
      <c r="AM285" s="4"/>
    </row>
    <row r="286" ht="11.25" customHeight="1" outlineLevel="1">
      <c r="A286" s="161" t="str">
        <f>VLOOKUP(B286,'Mapping table'!A:C,3,0)</f>
        <v>Not Replenishing Models</v>
      </c>
      <c r="B286" s="204" t="s">
        <v>487</v>
      </c>
      <c r="C286" s="69" t="str">
        <f>VLOOKUP(B286,'Mapping table'!A:B,2,0)</f>
        <v>Bubble Pinches L</v>
      </c>
      <c r="D286" s="4"/>
      <c r="E286" s="175"/>
      <c r="F286" s="176"/>
      <c r="G286" s="176"/>
      <c r="H286" s="176"/>
      <c r="I286" s="176"/>
      <c r="J286" s="176"/>
      <c r="K286" s="176"/>
      <c r="L286" s="176"/>
      <c r="M286" s="265"/>
      <c r="N286" s="265"/>
      <c r="O286" s="175"/>
      <c r="P286" s="175"/>
      <c r="Q286" s="187"/>
      <c r="R286" s="216"/>
      <c r="S286" s="190" t="str">
        <f>IF(VLOOKUP($B286,'Mapping table'!$A:$L,10,0)=0,"",VLOOKUP($B286,'Mapping table'!$A:$L,10,0))</f>
        <v>DF</v>
      </c>
      <c r="T286" s="190" t="str">
        <f>IF(VLOOKUP($B286,'Mapping table'!$A:$L,8,0)=0,"",VLOOKUP($B286,'Mapping table'!$A:$L,8,0))</f>
        <v>L</v>
      </c>
      <c r="U286" s="190" t="str">
        <f>IF(VLOOKUP($B286,'Mapping table'!$A:$L,9,0)=0,"",VLOOKUP($B286,'Mapping table'!$A:$L,9,0))</f>
        <v>PU</v>
      </c>
      <c r="V286" s="189" t="str">
        <f>IF(VLOOKUP($B286,'Mapping table'!$A:$L,12,0)=0,"",VLOOKUP($B286,'Mapping table'!$A:$L,12,0))</f>
        <v>Pinches</v>
      </c>
      <c r="W286" s="4"/>
      <c r="X286" s="181">
        <f t="shared" si="36"/>
        <v>0</v>
      </c>
      <c r="Y286" s="4"/>
      <c r="Z286" s="181">
        <f>X286*VLOOKUP(B286,'Mapping table'!$A:$L,11,0)</f>
        <v>0</v>
      </c>
      <c r="AA286" s="4"/>
      <c r="AB286" s="182">
        <f>X286*VLOOKUP(B286,'Mapping table'!A:T,4,0)</f>
        <v>0</v>
      </c>
      <c r="AC286" s="4"/>
      <c r="AD286" s="183">
        <f>X286*VLOOKUP(B286,'Mapping table'!$A:$L,7,0)</f>
        <v>0</v>
      </c>
      <c r="AE286" s="184"/>
      <c r="AF286" s="185">
        <f>X286*VLOOKUP(B286,'Mapping table'!$A:$L,6,0)</f>
        <v>0</v>
      </c>
      <c r="AG286" s="4"/>
      <c r="AH286" s="181">
        <f>VLOOKUP(B286,'Mapping table'!$A:$L,11,0)</f>
        <v>6</v>
      </c>
      <c r="AI286" s="4"/>
      <c r="AJ286" s="4"/>
      <c r="AK286" s="4"/>
      <c r="AL286" s="4"/>
      <c r="AM286" s="4"/>
    </row>
    <row r="287" ht="11.25" customHeight="1" outlineLevel="1">
      <c r="A287" s="161" t="str">
        <f>VLOOKUP(B287,'Mapping table'!A:C,3,0)</f>
        <v>Not Replenishing Models</v>
      </c>
      <c r="B287" s="204" t="s">
        <v>488</v>
      </c>
      <c r="C287" s="69" t="str">
        <f>VLOOKUP(B287,'Mapping table'!A:B,2,0)</f>
        <v>Drained Edges L</v>
      </c>
      <c r="D287" s="4"/>
      <c r="E287" s="175"/>
      <c r="F287" s="265"/>
      <c r="G287" s="176"/>
      <c r="H287" s="176"/>
      <c r="I287" s="265"/>
      <c r="J287" s="176"/>
      <c r="K287" s="265"/>
      <c r="L287" s="265"/>
      <c r="M287" s="176"/>
      <c r="N287" s="176"/>
      <c r="O287" s="175"/>
      <c r="P287" s="175"/>
      <c r="Q287" s="187"/>
      <c r="R287" s="216"/>
      <c r="S287" s="190" t="str">
        <f>IF(VLOOKUP($B287,'Mapping table'!$A:$L,10,0)=0,"",VLOOKUP($B287,'Mapping table'!$A:$L,10,0))</f>
        <v>DF</v>
      </c>
      <c r="T287" s="190" t="str">
        <f>IF(VLOOKUP($B287,'Mapping table'!$A:$L,8,0)=0,"",VLOOKUP($B287,'Mapping table'!$A:$L,8,0))</f>
        <v>L</v>
      </c>
      <c r="U287" s="190" t="str">
        <f>IF(VLOOKUP($B287,'Mapping table'!$A:$L,9,0)=0,"",VLOOKUP($B287,'Mapping table'!$A:$L,9,0))</f>
        <v>PU</v>
      </c>
      <c r="V287" s="189" t="str">
        <f>IF(VLOOKUP($B287,'Mapping table'!$A:$L,12,0)=0,"",VLOOKUP($B287,'Mapping table'!$A:$L,12,0))</f>
        <v>Edges</v>
      </c>
      <c r="W287" s="4"/>
      <c r="X287" s="181">
        <f t="shared" si="36"/>
        <v>0</v>
      </c>
      <c r="Y287" s="4"/>
      <c r="Z287" s="181">
        <f>X287*VLOOKUP(B287,'Mapping table'!$A:$L,11,0)</f>
        <v>0</v>
      </c>
      <c r="AA287" s="4"/>
      <c r="AB287" s="182">
        <f>X287*VLOOKUP(B287,'Mapping table'!A:T,4,0)</f>
        <v>0</v>
      </c>
      <c r="AC287" s="4"/>
      <c r="AD287" s="183">
        <f>X287*VLOOKUP(B287,'Mapping table'!$A:$L,7,0)</f>
        <v>0</v>
      </c>
      <c r="AE287" s="184"/>
      <c r="AF287" s="185">
        <f>X287*VLOOKUP(B287,'Mapping table'!$A:$L,6,0)</f>
        <v>0</v>
      </c>
      <c r="AG287" s="4"/>
      <c r="AH287" s="181">
        <f>VLOOKUP(B287,'Mapping table'!$A:$L,11,0)</f>
        <v>5</v>
      </c>
      <c r="AI287" s="4"/>
      <c r="AJ287" s="4"/>
      <c r="AK287" s="4"/>
      <c r="AL287" s="4"/>
      <c r="AM287" s="4"/>
    </row>
    <row r="288" ht="11.25" customHeight="1" outlineLevel="1">
      <c r="A288" s="161" t="str">
        <f>VLOOKUP(B288,'Mapping table'!A:C,3,0)</f>
        <v>Not Replenishing Models</v>
      </c>
      <c r="B288" s="204" t="s">
        <v>489</v>
      </c>
      <c r="C288" s="69" t="str">
        <f>VLOOKUP(B288,'Mapping table'!A:B,2,0)</f>
        <v> Sharp Edges M</v>
      </c>
      <c r="D288" s="4"/>
      <c r="E288" s="175"/>
      <c r="F288" s="176"/>
      <c r="G288" s="176"/>
      <c r="H288" s="176"/>
      <c r="I288" s="176"/>
      <c r="J288" s="176"/>
      <c r="K288" s="265"/>
      <c r="L288" s="265"/>
      <c r="M288" s="176"/>
      <c r="N288" s="176"/>
      <c r="O288" s="175"/>
      <c r="P288" s="175"/>
      <c r="Q288" s="187"/>
      <c r="R288" s="216"/>
      <c r="S288" s="190" t="str">
        <f>IF(VLOOKUP($B288,'Mapping table'!$A:$L,10,0)=0,"",VLOOKUP($B288,'Mapping table'!$A:$L,10,0))</f>
        <v>VBA</v>
      </c>
      <c r="T288" s="190" t="str">
        <f>IF(VLOOKUP($B288,'Mapping table'!$A:$L,8,0)=0,"",VLOOKUP($B288,'Mapping table'!$A:$L,8,0))</f>
        <v>M</v>
      </c>
      <c r="U288" s="190" t="str">
        <f>IF(VLOOKUP($B288,'Mapping table'!$A:$L,9,0)=0,"",VLOOKUP($B288,'Mapping table'!$A:$L,9,0))</f>
        <v>PU</v>
      </c>
      <c r="V288" s="189" t="str">
        <f>IF(VLOOKUP($B288,'Mapping table'!$A:$L,12,0)=0,"",VLOOKUP($B288,'Mapping table'!$A:$L,12,0))</f>
        <v>Edges</v>
      </c>
      <c r="W288" s="4"/>
      <c r="X288" s="181">
        <f t="shared" si="36"/>
        <v>0</v>
      </c>
      <c r="Y288" s="4"/>
      <c r="Z288" s="181">
        <f>X288*VLOOKUP(B288,'Mapping table'!$A:$L,11,0)</f>
        <v>0</v>
      </c>
      <c r="AA288" s="4"/>
      <c r="AB288" s="182">
        <f>X288*VLOOKUP(B288,'Mapping table'!A:T,4,0)</f>
        <v>0</v>
      </c>
      <c r="AC288" s="4"/>
      <c r="AD288" s="183">
        <f>X288*VLOOKUP(B288,'Mapping table'!$A:$L,7,0)</f>
        <v>0</v>
      </c>
      <c r="AE288" s="184"/>
      <c r="AF288" s="185">
        <f>X288*VLOOKUP(B288,'Mapping table'!$A:$L,6,0)</f>
        <v>0</v>
      </c>
      <c r="AG288" s="4"/>
      <c r="AH288" s="181">
        <f>VLOOKUP(B288,'Mapping table'!$A:$L,11,0)</f>
        <v>5</v>
      </c>
      <c r="AI288" s="4"/>
      <c r="AJ288" s="4"/>
      <c r="AK288" s="4"/>
      <c r="AL288" s="4"/>
      <c r="AM288" s="4"/>
    </row>
    <row r="289" ht="11.25" customHeight="1" outlineLevel="1">
      <c r="A289" s="161" t="str">
        <f>VLOOKUP(B289,'Mapping table'!A:C,3,0)</f>
        <v>Not Replenishing Models</v>
      </c>
      <c r="B289" s="204" t="s">
        <v>490</v>
      </c>
      <c r="C289" s="69" t="str">
        <f>VLOOKUP(B289,'Mapping table'!A:B,2,0)</f>
        <v>Round Edges M </v>
      </c>
      <c r="D289" s="4"/>
      <c r="E289" s="175"/>
      <c r="F289" s="176"/>
      <c r="G289" s="176"/>
      <c r="H289" s="176"/>
      <c r="I289" s="175"/>
      <c r="J289" s="175"/>
      <c r="K289" s="175"/>
      <c r="L289" s="176"/>
      <c r="M289" s="176"/>
      <c r="N289" s="176"/>
      <c r="O289" s="175"/>
      <c r="P289" s="175"/>
      <c r="Q289" s="187"/>
      <c r="R289" s="216"/>
      <c r="S289" s="190" t="str">
        <f>IF(VLOOKUP($B289,'Mapping table'!$A:$L,10,0)=0,"",VLOOKUP($B289,'Mapping table'!$A:$L,10,0))</f>
        <v>DF</v>
      </c>
      <c r="T289" s="190" t="str">
        <f>IF(VLOOKUP($B289,'Mapping table'!$A:$L,8,0)=0,"",VLOOKUP($B289,'Mapping table'!$A:$L,8,0))</f>
        <v>M</v>
      </c>
      <c r="U289" s="190" t="str">
        <f>IF(VLOOKUP($B289,'Mapping table'!$A:$L,9,0)=0,"",VLOOKUP($B289,'Mapping table'!$A:$L,9,0))</f>
        <v>PU</v>
      </c>
      <c r="V289" s="189" t="str">
        <f>IF(VLOOKUP($B289,'Mapping table'!$A:$L,12,0)=0,"",VLOOKUP($B289,'Mapping table'!$A:$L,12,0))</f>
        <v>Edges</v>
      </c>
      <c r="W289" s="4"/>
      <c r="X289" s="181">
        <f t="shared" si="36"/>
        <v>0</v>
      </c>
      <c r="Y289" s="4"/>
      <c r="Z289" s="181">
        <f>X289*VLOOKUP(B289,'Mapping table'!$A:$L,11,0)</f>
        <v>0</v>
      </c>
      <c r="AA289" s="4"/>
      <c r="AB289" s="182">
        <f>X289*VLOOKUP(B289,'Mapping table'!A:T,4,0)</f>
        <v>0</v>
      </c>
      <c r="AC289" s="4"/>
      <c r="AD289" s="183">
        <f>X289*VLOOKUP(B289,'Mapping table'!$A:$L,7,0)</f>
        <v>0</v>
      </c>
      <c r="AE289" s="184"/>
      <c r="AF289" s="185">
        <f>X289*VLOOKUP(B289,'Mapping table'!$A:$L,6,0)</f>
        <v>0</v>
      </c>
      <c r="AG289" s="4"/>
      <c r="AH289" s="181">
        <f>VLOOKUP(B289,'Mapping table'!$A:$L,11,0)</f>
        <v>10</v>
      </c>
      <c r="AI289" s="4"/>
      <c r="AJ289" s="4"/>
      <c r="AK289" s="4"/>
      <c r="AL289" s="4"/>
      <c r="AM289" s="4"/>
    </row>
    <row r="290" ht="11.25" customHeight="1" outlineLevel="1">
      <c r="A290" s="161" t="str">
        <f>VLOOKUP(B290,'Mapping table'!A:C,3,0)</f>
        <v>Not Replenishing Models</v>
      </c>
      <c r="B290" s="204" t="s">
        <v>491</v>
      </c>
      <c r="C290" s="69" t="str">
        <f>VLOOKUP(B290,'Mapping table'!A:B,2,0)</f>
        <v>Drained Edges M</v>
      </c>
      <c r="D290" s="4"/>
      <c r="E290" s="175"/>
      <c r="F290" s="175"/>
      <c r="G290" s="176"/>
      <c r="H290" s="176"/>
      <c r="I290" s="265"/>
      <c r="J290" s="176"/>
      <c r="K290" s="176"/>
      <c r="L290" s="176"/>
      <c r="M290" s="176"/>
      <c r="N290" s="176"/>
      <c r="O290" s="175"/>
      <c r="P290" s="175"/>
      <c r="Q290" s="187"/>
      <c r="R290" s="216"/>
      <c r="S290" s="190" t="str">
        <f>IF(VLOOKUP($B290,'Mapping table'!$A:$L,10,0)=0,"",VLOOKUP($B290,'Mapping table'!$A:$L,10,0))</f>
        <v>DF</v>
      </c>
      <c r="T290" s="190" t="str">
        <f>IF(VLOOKUP($B290,'Mapping table'!$A:$L,8,0)=0,"",VLOOKUP($B290,'Mapping table'!$A:$L,8,0))</f>
        <v>M</v>
      </c>
      <c r="U290" s="190" t="str">
        <f>IF(VLOOKUP($B290,'Mapping table'!$A:$L,9,0)=0,"",VLOOKUP($B290,'Mapping table'!$A:$L,9,0))</f>
        <v>PU</v>
      </c>
      <c r="V290" s="189" t="str">
        <f>IF(VLOOKUP($B290,'Mapping table'!$A:$L,12,0)=0,"",VLOOKUP($B290,'Mapping table'!$A:$L,12,0))</f>
        <v>Edges</v>
      </c>
      <c r="W290" s="4"/>
      <c r="X290" s="181">
        <f t="shared" si="36"/>
        <v>0</v>
      </c>
      <c r="Y290" s="4"/>
      <c r="Z290" s="181">
        <f>X290*VLOOKUP(B290,'Mapping table'!$A:$L,11,0)</f>
        <v>0</v>
      </c>
      <c r="AA290" s="4"/>
      <c r="AB290" s="182">
        <f>X290*VLOOKUP(B290,'Mapping table'!A:T,4,0)</f>
        <v>0</v>
      </c>
      <c r="AC290" s="4"/>
      <c r="AD290" s="183">
        <f>X290*VLOOKUP(B290,'Mapping table'!$A:$L,7,0)</f>
        <v>0</v>
      </c>
      <c r="AE290" s="184"/>
      <c r="AF290" s="185">
        <f>X290*VLOOKUP(B290,'Mapping table'!$A:$L,6,0)</f>
        <v>0</v>
      </c>
      <c r="AG290" s="4"/>
      <c r="AH290" s="181">
        <f>VLOOKUP(B290,'Mapping table'!$A:$L,11,0)</f>
        <v>5</v>
      </c>
      <c r="AI290" s="4"/>
      <c r="AJ290" s="4"/>
      <c r="AK290" s="4"/>
      <c r="AL290" s="4"/>
      <c r="AM290" s="4"/>
    </row>
    <row r="291" ht="11.25" customHeight="1" outlineLevel="1">
      <c r="A291" s="161" t="str">
        <f>VLOOKUP(B291,'Mapping table'!A:C,3,0)</f>
        <v>Not Replenishing Models</v>
      </c>
      <c r="B291" s="204" t="s">
        <v>492</v>
      </c>
      <c r="C291" s="69" t="str">
        <f>VLOOKUP(B291,'Mapping table'!A:B,2,0)</f>
        <v>Wok L</v>
      </c>
      <c r="D291" s="4"/>
      <c r="E291" s="175"/>
      <c r="F291" s="176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87"/>
      <c r="R291" s="216"/>
      <c r="S291" s="190" t="str">
        <f>IF(VLOOKUP($B291,'Mapping table'!$A:$L,10,0)=0,"",VLOOKUP($B291,'Mapping table'!$A:$L,10,0))</f>
        <v>VBA</v>
      </c>
      <c r="T291" s="190" t="str">
        <f>IF(VLOOKUP($B291,'Mapping table'!$A:$L,8,0)=0,"",VLOOKUP($B291,'Mapping table'!$A:$L,8,0))</f>
        <v>80cm*80cm*30cm</v>
      </c>
      <c r="U291" s="190" t="str">
        <f>IF(VLOOKUP($B291,'Mapping table'!$A:$L,9,0)=0,"",VLOOKUP($B291,'Mapping table'!$A:$L,9,0))</f>
        <v>Fiberglass</v>
      </c>
      <c r="V291" s="189" t="str">
        <f>IF(VLOOKUP($B291,'Mapping table'!$A:$L,12,0)=0,"",VLOOKUP($B291,'Mapping table'!$A:$L,12,0))</f>
        <v>Slopers</v>
      </c>
      <c r="W291" s="4"/>
      <c r="X291" s="181">
        <f t="shared" si="36"/>
        <v>0</v>
      </c>
      <c r="Y291" s="4"/>
      <c r="Z291" s="181">
        <f>X291*VLOOKUP(B291,'Mapping table'!$A:$L,11,0)</f>
        <v>0</v>
      </c>
      <c r="AA291" s="4"/>
      <c r="AB291" s="182">
        <f>X291*VLOOKUP(B291,'Mapping table'!A:T,4,0)</f>
        <v>0</v>
      </c>
      <c r="AC291" s="4"/>
      <c r="AD291" s="183">
        <f>X291*VLOOKUP(B291,'Mapping table'!$A:$L,7,0)</f>
        <v>0</v>
      </c>
      <c r="AE291" s="184"/>
      <c r="AF291" s="185"/>
      <c r="AG291" s="4"/>
      <c r="AH291" s="181">
        <f>VLOOKUP(B291,'Mapping table'!$A:$L,11,0)</f>
        <v>1</v>
      </c>
      <c r="AI291" s="4"/>
      <c r="AJ291" s="4"/>
      <c r="AK291" s="4"/>
      <c r="AL291" s="4"/>
      <c r="AM291" s="4"/>
    </row>
    <row r="292" ht="11.25" customHeight="1" outlineLevel="1">
      <c r="A292" s="161" t="str">
        <f>VLOOKUP(B292,'Mapping table'!A:C,3,0)</f>
        <v>Not Replenishing Models</v>
      </c>
      <c r="B292" s="205" t="s">
        <v>493</v>
      </c>
      <c r="C292" s="206" t="str">
        <f>VLOOKUP(B292,'Mapping table'!A:B,2,0)</f>
        <v>Taijitu</v>
      </c>
      <c r="D292" s="4"/>
      <c r="E292" s="175"/>
      <c r="F292" s="176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87"/>
      <c r="R292" s="216"/>
      <c r="S292" s="190" t="str">
        <f>IF(VLOOKUP($B292,'Mapping table'!$A:$L,10,0)=0,"",VLOOKUP($B292,'Mapping table'!$A:$L,10,0))</f>
        <v>VBA</v>
      </c>
      <c r="T292" s="190" t="str">
        <f>IF(VLOOKUP($B292,'Mapping table'!$A:$L,8,0)=0,"",VLOOKUP($B292,'Mapping table'!$A:$L,8,0))</f>
        <v>75cm-75cm*50cm</v>
      </c>
      <c r="U292" s="190" t="str">
        <f>IF(VLOOKUP($B292,'Mapping table'!$A:$L,9,0)=0,"",VLOOKUP($B292,'Mapping table'!$A:$L,9,0))</f>
        <v>Fiberglass</v>
      </c>
      <c r="V292" s="189" t="str">
        <f>IF(VLOOKUP($B292,'Mapping table'!$A:$L,12,0)=0,"",VLOOKUP($B292,'Mapping table'!$A:$L,12,0))</f>
        <v>Slopers</v>
      </c>
      <c r="W292" s="4"/>
      <c r="X292" s="181">
        <f t="shared" si="36"/>
        <v>0</v>
      </c>
      <c r="Y292" s="4"/>
      <c r="Z292" s="181">
        <f>X292*VLOOKUP(B292,'Mapping table'!$A:$L,11,0)</f>
        <v>0</v>
      </c>
      <c r="AA292" s="4"/>
      <c r="AB292" s="182">
        <f>X292*VLOOKUP(B292,'Mapping table'!A:T,4,0)</f>
        <v>0</v>
      </c>
      <c r="AC292" s="4"/>
      <c r="AD292" s="183">
        <f>X292*VLOOKUP(B292,'Mapping table'!$A:$L,7,0)</f>
        <v>0</v>
      </c>
      <c r="AE292" s="184"/>
      <c r="AF292" s="185"/>
      <c r="AG292" s="4"/>
      <c r="AH292" s="181">
        <f>VLOOKUP(B292,'Mapping table'!$A:$L,11,0)</f>
        <v>1</v>
      </c>
      <c r="AI292" s="4"/>
      <c r="AJ292" s="4"/>
      <c r="AK292" s="4"/>
      <c r="AL292" s="4"/>
      <c r="AM292" s="4"/>
    </row>
    <row r="293" ht="7.5" customHeight="1">
      <c r="A293" s="161"/>
      <c r="B293" s="4"/>
      <c r="C293" s="4"/>
      <c r="D293" s="4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4"/>
      <c r="T293" s="4"/>
      <c r="U293" s="4"/>
      <c r="V293" s="4"/>
      <c r="W293" s="4"/>
      <c r="X293" s="181"/>
      <c r="Y293" s="4"/>
      <c r="Z293" s="181"/>
      <c r="AA293" s="4"/>
      <c r="AB293" s="182"/>
      <c r="AC293" s="4"/>
      <c r="AD293" s="183"/>
      <c r="AE293" s="184"/>
      <c r="AF293" s="185"/>
      <c r="AG293" s="4"/>
      <c r="AH293" s="181"/>
      <c r="AI293" s="4"/>
      <c r="AJ293" s="4"/>
      <c r="AK293" s="4"/>
      <c r="AL293" s="4"/>
      <c r="AM293" s="4"/>
    </row>
    <row r="294" ht="11.25" customHeight="1">
      <c r="A294" s="161"/>
      <c r="B294" s="266" t="str">
        <f t="shared" ref="B294:C294" si="37">B$85</f>
        <v>Code</v>
      </c>
      <c r="C294" s="266" t="str">
        <f t="shared" si="37"/>
        <v>Designation</v>
      </c>
      <c r="D294" s="4"/>
      <c r="E294" s="267" t="s">
        <v>85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3"/>
      <c r="S294" s="102"/>
      <c r="T294" s="102"/>
      <c r="U294" s="102"/>
      <c r="V294" s="102"/>
      <c r="W294" s="4"/>
      <c r="X294" s="181"/>
      <c r="Y294" s="4"/>
      <c r="Z294" s="181"/>
      <c r="AA294" s="4"/>
      <c r="AB294" s="182"/>
      <c r="AC294" s="4"/>
      <c r="AD294" s="183"/>
      <c r="AE294" s="184"/>
      <c r="AF294" s="185"/>
      <c r="AG294" s="4"/>
      <c r="AH294" s="181"/>
      <c r="AI294" s="4"/>
      <c r="AJ294" s="4"/>
      <c r="AK294" s="4"/>
      <c r="AL294" s="4"/>
      <c r="AM294" s="4"/>
    </row>
    <row r="295" ht="7.5" customHeight="1" outlineLevel="1">
      <c r="A295" s="161"/>
      <c r="B295" s="4"/>
      <c r="C295" s="4"/>
      <c r="D295" s="4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4"/>
      <c r="T295" s="4"/>
      <c r="U295" s="4"/>
      <c r="V295" s="4"/>
      <c r="W295" s="4"/>
      <c r="X295" s="181"/>
      <c r="Y295" s="4"/>
      <c r="Z295" s="181"/>
      <c r="AA295" s="4"/>
      <c r="AB295" s="182"/>
      <c r="AC295" s="4"/>
      <c r="AD295" s="183"/>
      <c r="AE295" s="184"/>
      <c r="AF295" s="185"/>
      <c r="AG295" s="4"/>
      <c r="AH295" s="181"/>
      <c r="AI295" s="4"/>
      <c r="AJ295" s="4"/>
      <c r="AK295" s="4"/>
      <c r="AL295" s="4"/>
      <c r="AM295" s="4"/>
    </row>
    <row r="296" ht="11.25" customHeight="1" outlineLevel="1">
      <c r="A296" s="161" t="str">
        <f>VLOOKUP(B296,'Mapping table'!A:C,3,0)</f>
        <v>Hardwares / Keys / T nuts</v>
      </c>
      <c r="B296" s="203" t="s">
        <v>494</v>
      </c>
      <c r="C296" s="64" t="str">
        <f>VLOOKUP(B296,'Mapping table'!A:B,2,0)</f>
        <v>FHC 10x35</v>
      </c>
      <c r="D296" s="4"/>
      <c r="E296" s="268"/>
      <c r="F296" s="269"/>
      <c r="G296" s="270"/>
      <c r="H296" s="270"/>
      <c r="I296" s="270"/>
      <c r="J296" s="270"/>
      <c r="K296" s="270"/>
      <c r="L296" s="270"/>
      <c r="M296" s="270"/>
      <c r="N296" s="270"/>
      <c r="O296" s="270"/>
      <c r="P296" s="270"/>
      <c r="Q296" s="270"/>
      <c r="R296" s="271"/>
      <c r="S296" s="102"/>
      <c r="T296" s="102" t="str">
        <f>IF(VLOOKUP($B296,'Mapping table'!$A:$L,8,0)=0,"",VLOOKUP($B296,'Mapping table'!$A:$L,8,0))</f>
        <v/>
      </c>
      <c r="U296" s="102" t="str">
        <f>IF(VLOOKUP($B296,'Mapping table'!$A:$L,9,0)=0,"",VLOOKUP($B296,'Mapping table'!$A:$L,9,0))</f>
        <v/>
      </c>
      <c r="V296" s="102" t="str">
        <f>IF(VLOOKUP($B296,'Mapping table'!$A:$L,12,0)=0,"",VLOOKUP($B296,'Mapping table'!$A:$L,12,0))</f>
        <v/>
      </c>
      <c r="W296" s="4"/>
      <c r="X296" s="181">
        <f t="shared" ref="X296:X330" si="38">SUM(E296:R296)</f>
        <v>0</v>
      </c>
      <c r="Y296" s="4"/>
      <c r="Z296" s="181">
        <f>X296*VLOOKUP(B296,'Mapping table'!$A:$L,11,0)</f>
        <v>0</v>
      </c>
      <c r="AA296" s="4"/>
      <c r="AB296" s="182">
        <f>X296*VLOOKUP(B296,'Mapping table'!A:T,4,0)</f>
        <v>0</v>
      </c>
      <c r="AC296" s="4"/>
      <c r="AD296" s="183">
        <f>X296*VLOOKUP(B296,'Mapping table'!$A:$L,7,0)</f>
        <v>0</v>
      </c>
      <c r="AE296" s="184"/>
      <c r="AF296" s="185">
        <f>X296*VLOOKUP(B296,'Mapping table'!$A:$L,6,0)</f>
        <v>0</v>
      </c>
      <c r="AG296" s="4"/>
      <c r="AH296" s="181">
        <f>VLOOKUP(B296,'Mapping table'!$A:$L,11,0)</f>
        <v>0</v>
      </c>
      <c r="AI296" s="4"/>
      <c r="AJ296" s="4"/>
      <c r="AK296" s="4"/>
      <c r="AL296" s="4"/>
      <c r="AM296" s="4"/>
    </row>
    <row r="297" ht="11.25" customHeight="1" outlineLevel="1">
      <c r="A297" s="161" t="str">
        <f>VLOOKUP(B297,'Mapping table'!A:C,3,0)</f>
        <v>Hardwares / Keys / T nuts</v>
      </c>
      <c r="B297" s="204" t="s">
        <v>495</v>
      </c>
      <c r="C297" s="69" t="str">
        <f>VLOOKUP(B297,'Mapping table'!A:B,2,0)</f>
        <v>FHC 10x50</v>
      </c>
      <c r="D297" s="4"/>
      <c r="E297" s="272"/>
      <c r="F297" s="273"/>
      <c r="R297" s="274"/>
      <c r="S297" s="102"/>
      <c r="T297" s="102" t="str">
        <f>IF(VLOOKUP($B297,'Mapping table'!$A:$L,8,0)=0,"",VLOOKUP($B297,'Mapping table'!$A:$L,8,0))</f>
        <v/>
      </c>
      <c r="U297" s="102" t="str">
        <f>IF(VLOOKUP($B297,'Mapping table'!$A:$L,9,0)=0,"",VLOOKUP($B297,'Mapping table'!$A:$L,9,0))</f>
        <v/>
      </c>
      <c r="V297" s="102" t="str">
        <f>IF(VLOOKUP($B297,'Mapping table'!$A:$L,12,0)=0,"",VLOOKUP($B297,'Mapping table'!$A:$L,12,0))</f>
        <v/>
      </c>
      <c r="W297" s="4"/>
      <c r="X297" s="181">
        <f t="shared" si="38"/>
        <v>0</v>
      </c>
      <c r="Y297" s="4"/>
      <c r="Z297" s="181">
        <f>X297*VLOOKUP(B297,'Mapping table'!$A:$L,11,0)</f>
        <v>0</v>
      </c>
      <c r="AA297" s="4"/>
      <c r="AB297" s="182">
        <f>X297*VLOOKUP(B297,'Mapping table'!A:T,4,0)</f>
        <v>0</v>
      </c>
      <c r="AC297" s="4"/>
      <c r="AD297" s="183">
        <f>X297*VLOOKUP(B297,'Mapping table'!$A:$L,7,0)</f>
        <v>0</v>
      </c>
      <c r="AE297" s="184"/>
      <c r="AF297" s="185">
        <f>X297*VLOOKUP(B297,'Mapping table'!$A:$L,6,0)</f>
        <v>0</v>
      </c>
      <c r="AG297" s="4"/>
      <c r="AH297" s="181">
        <f>VLOOKUP(B297,'Mapping table'!$A:$L,11,0)</f>
        <v>0</v>
      </c>
      <c r="AI297" s="4"/>
      <c r="AJ297" s="4"/>
      <c r="AK297" s="4"/>
      <c r="AL297" s="4"/>
      <c r="AM297" s="4"/>
    </row>
    <row r="298" ht="11.25" customHeight="1" outlineLevel="1">
      <c r="A298" s="161" t="str">
        <f>VLOOKUP(B298,'Mapping table'!A:C,3,0)</f>
        <v>Hardwares / Keys / T nuts</v>
      </c>
      <c r="B298" s="204" t="s">
        <v>496</v>
      </c>
      <c r="C298" s="69" t="str">
        <f>VLOOKUP(B298,'Mapping table'!A:B,2,0)</f>
        <v>FHC 10x70</v>
      </c>
      <c r="D298" s="4"/>
      <c r="E298" s="272"/>
      <c r="F298" s="273"/>
      <c r="R298" s="274"/>
      <c r="S298" s="102"/>
      <c r="T298" s="102" t="str">
        <f>IF(VLOOKUP($B298,'Mapping table'!$A:$L,8,0)=0,"",VLOOKUP($B298,'Mapping table'!$A:$L,8,0))</f>
        <v/>
      </c>
      <c r="U298" s="102" t="str">
        <f>IF(VLOOKUP($B298,'Mapping table'!$A:$L,9,0)=0,"",VLOOKUP($B298,'Mapping table'!$A:$L,9,0))</f>
        <v/>
      </c>
      <c r="V298" s="102" t="str">
        <f>IF(VLOOKUP($B298,'Mapping table'!$A:$L,12,0)=0,"",VLOOKUP($B298,'Mapping table'!$A:$L,12,0))</f>
        <v/>
      </c>
      <c r="W298" s="4"/>
      <c r="X298" s="181">
        <f t="shared" si="38"/>
        <v>0</v>
      </c>
      <c r="Y298" s="4"/>
      <c r="Z298" s="181">
        <f>X298*VLOOKUP(B298,'Mapping table'!$A:$L,11,0)</f>
        <v>0</v>
      </c>
      <c r="AA298" s="4"/>
      <c r="AB298" s="182">
        <f>X298*VLOOKUP(B298,'Mapping table'!A:T,4,0)</f>
        <v>0</v>
      </c>
      <c r="AC298" s="4"/>
      <c r="AD298" s="183">
        <f>X298*VLOOKUP(B298,'Mapping table'!$A:$L,7,0)</f>
        <v>0</v>
      </c>
      <c r="AE298" s="184"/>
      <c r="AF298" s="185">
        <f>X298*VLOOKUP(B298,'Mapping table'!$A:$L,6,0)</f>
        <v>0</v>
      </c>
      <c r="AG298" s="4"/>
      <c r="AH298" s="181">
        <f>VLOOKUP(B298,'Mapping table'!$A:$L,11,0)</f>
        <v>0</v>
      </c>
      <c r="AI298" s="4"/>
      <c r="AJ298" s="4"/>
      <c r="AK298" s="4"/>
      <c r="AL298" s="4"/>
      <c r="AM298" s="4"/>
    </row>
    <row r="299" ht="11.25" customHeight="1" outlineLevel="1">
      <c r="A299" s="161" t="str">
        <f>VLOOKUP(B299,'Mapping table'!A:C,3,0)</f>
        <v>Hardwares / Keys / T nuts</v>
      </c>
      <c r="B299" s="204" t="s">
        <v>497</v>
      </c>
      <c r="C299" s="69" t="str">
        <f>VLOOKUP(B299,'Mapping table'!A:B,2,0)</f>
        <v>FHC 10x100</v>
      </c>
      <c r="D299" s="4"/>
      <c r="E299" s="272"/>
      <c r="F299" s="273"/>
      <c r="R299" s="274"/>
      <c r="S299" s="102"/>
      <c r="T299" s="102" t="str">
        <f>IF(VLOOKUP($B299,'Mapping table'!$A:$L,8,0)=0,"",VLOOKUP($B299,'Mapping table'!$A:$L,8,0))</f>
        <v/>
      </c>
      <c r="U299" s="102" t="str">
        <f>IF(VLOOKUP($B299,'Mapping table'!$A:$L,9,0)=0,"",VLOOKUP($B299,'Mapping table'!$A:$L,9,0))</f>
        <v/>
      </c>
      <c r="V299" s="102" t="str">
        <f>IF(VLOOKUP($B299,'Mapping table'!$A:$L,12,0)=0,"",VLOOKUP($B299,'Mapping table'!$A:$L,12,0))</f>
        <v/>
      </c>
      <c r="W299" s="4"/>
      <c r="X299" s="181">
        <f t="shared" si="38"/>
        <v>0</v>
      </c>
      <c r="Y299" s="4"/>
      <c r="Z299" s="181">
        <f>X299*VLOOKUP(B299,'Mapping table'!$A:$L,11,0)</f>
        <v>0</v>
      </c>
      <c r="AA299" s="4"/>
      <c r="AB299" s="182">
        <f>X299*VLOOKUP(B299,'Mapping table'!A:T,4,0)</f>
        <v>0</v>
      </c>
      <c r="AC299" s="4"/>
      <c r="AD299" s="183">
        <f>X299*VLOOKUP(B299,'Mapping table'!$A:$L,7,0)</f>
        <v>0</v>
      </c>
      <c r="AE299" s="184"/>
      <c r="AF299" s="185">
        <f>X299*VLOOKUP(B299,'Mapping table'!$A:$L,6,0)</f>
        <v>0</v>
      </c>
      <c r="AG299" s="4"/>
      <c r="AH299" s="181">
        <f>VLOOKUP(B299,'Mapping table'!$A:$L,11,0)</f>
        <v>0</v>
      </c>
      <c r="AI299" s="4"/>
      <c r="AJ299" s="4"/>
      <c r="AK299" s="4"/>
      <c r="AL299" s="4"/>
      <c r="AM299" s="4"/>
    </row>
    <row r="300" ht="11.25" customHeight="1" outlineLevel="1">
      <c r="A300" s="161" t="str">
        <f>VLOOKUP(B300,'Mapping table'!A:C,3,0)</f>
        <v>Hardwares / Keys / T nuts</v>
      </c>
      <c r="B300" s="204" t="s">
        <v>498</v>
      </c>
      <c r="C300" s="69" t="str">
        <f>VLOOKUP(B300,'Mapping table'!A:B,2,0)</f>
        <v>FHC 10x120 </v>
      </c>
      <c r="D300" s="4"/>
      <c r="E300" s="272"/>
      <c r="F300" s="273"/>
      <c r="R300" s="274"/>
      <c r="S300" s="102"/>
      <c r="T300" s="102" t="str">
        <f>IF(VLOOKUP($B300,'Mapping table'!$A:$L,8,0)=0,"",VLOOKUP($B300,'Mapping table'!$A:$L,8,0))</f>
        <v/>
      </c>
      <c r="U300" s="102" t="str">
        <f>IF(VLOOKUP($B300,'Mapping table'!$A:$L,9,0)=0,"",VLOOKUP($B300,'Mapping table'!$A:$L,9,0))</f>
        <v/>
      </c>
      <c r="V300" s="102" t="str">
        <f>IF(VLOOKUP($B300,'Mapping table'!$A:$L,12,0)=0,"",VLOOKUP($B300,'Mapping table'!$A:$L,12,0))</f>
        <v/>
      </c>
      <c r="W300" s="4"/>
      <c r="X300" s="181">
        <f t="shared" si="38"/>
        <v>0</v>
      </c>
      <c r="Y300" s="4"/>
      <c r="Z300" s="181">
        <f>X300*VLOOKUP(B300,'Mapping table'!$A:$L,11,0)</f>
        <v>0</v>
      </c>
      <c r="AA300" s="4"/>
      <c r="AB300" s="182">
        <f>X300*VLOOKUP(B300,'Mapping table'!A:T,4,0)</f>
        <v>0</v>
      </c>
      <c r="AC300" s="4"/>
      <c r="AD300" s="183">
        <f>X300*VLOOKUP(B300,'Mapping table'!$A:$L,7,0)</f>
        <v>0</v>
      </c>
      <c r="AE300" s="184"/>
      <c r="AF300" s="185">
        <f>X300*VLOOKUP(B300,'Mapping table'!$A:$L,6,0)</f>
        <v>0</v>
      </c>
      <c r="AG300" s="4"/>
      <c r="AH300" s="181">
        <f>VLOOKUP(B300,'Mapping table'!$A:$L,11,0)</f>
        <v>0</v>
      </c>
      <c r="AI300" s="4"/>
      <c r="AJ300" s="4"/>
      <c r="AK300" s="4"/>
      <c r="AL300" s="4"/>
      <c r="AM300" s="4"/>
    </row>
    <row r="301" ht="11.25" customHeight="1" outlineLevel="1">
      <c r="A301" s="161" t="str">
        <f>VLOOKUP(B301,'Mapping table'!A:C,3,0)</f>
        <v>Hardwares / Keys / T nuts</v>
      </c>
      <c r="B301" s="204" t="s">
        <v>499</v>
      </c>
      <c r="C301" s="69" t="str">
        <f>VLOOKUP(B301,'Mapping table'!A:B,2,0)</f>
        <v>FHC 10x140</v>
      </c>
      <c r="D301" s="4"/>
      <c r="E301" s="272"/>
      <c r="F301" s="273"/>
      <c r="R301" s="274"/>
      <c r="S301" s="102"/>
      <c r="T301" s="102" t="str">
        <f>IF(VLOOKUP($B301,'Mapping table'!$A:$L,8,0)=0,"",VLOOKUP($B301,'Mapping table'!$A:$L,8,0))</f>
        <v/>
      </c>
      <c r="U301" s="102" t="str">
        <f>IF(VLOOKUP($B301,'Mapping table'!$A:$L,9,0)=0,"",VLOOKUP($B301,'Mapping table'!$A:$L,9,0))</f>
        <v/>
      </c>
      <c r="V301" s="102" t="str">
        <f>IF(VLOOKUP($B301,'Mapping table'!$A:$L,12,0)=0,"",VLOOKUP($B301,'Mapping table'!$A:$L,12,0))</f>
        <v/>
      </c>
      <c r="W301" s="4"/>
      <c r="X301" s="181">
        <f t="shared" si="38"/>
        <v>0</v>
      </c>
      <c r="Y301" s="4"/>
      <c r="Z301" s="181">
        <f>X301*VLOOKUP(B301,'Mapping table'!$A:$L,11,0)</f>
        <v>0</v>
      </c>
      <c r="AA301" s="4"/>
      <c r="AB301" s="182">
        <f>X301*VLOOKUP(B301,'Mapping table'!A:T,4,0)</f>
        <v>0</v>
      </c>
      <c r="AC301" s="4"/>
      <c r="AD301" s="183">
        <f>X301*VLOOKUP(B301,'Mapping table'!$A:$L,7,0)</f>
        <v>0</v>
      </c>
      <c r="AE301" s="184"/>
      <c r="AF301" s="185">
        <f>X301*VLOOKUP(B301,'Mapping table'!$A:$L,6,0)</f>
        <v>0</v>
      </c>
      <c r="AG301" s="4"/>
      <c r="AH301" s="181">
        <f>VLOOKUP(B301,'Mapping table'!$A:$L,11,0)</f>
        <v>0</v>
      </c>
      <c r="AI301" s="4"/>
      <c r="AJ301" s="4"/>
      <c r="AK301" s="4"/>
      <c r="AL301" s="4"/>
      <c r="AM301" s="4"/>
    </row>
    <row r="302" ht="11.25" customHeight="1" outlineLevel="1">
      <c r="A302" s="161" t="str">
        <f>VLOOKUP(B302,'Mapping table'!A:C,3,0)</f>
        <v>Hardwares / Keys / T nuts</v>
      </c>
      <c r="B302" s="204" t="s">
        <v>500</v>
      </c>
      <c r="C302" s="69" t="str">
        <f>VLOOKUP(B302,'Mapping table'!A:B,2,0)</f>
        <v>FHC 10x160</v>
      </c>
      <c r="D302" s="4"/>
      <c r="E302" s="272"/>
      <c r="F302" s="273"/>
      <c r="R302" s="274"/>
      <c r="S302" s="102"/>
      <c r="T302" s="102" t="str">
        <f>IF(VLOOKUP($B302,'Mapping table'!$A:$L,8,0)=0,"",VLOOKUP($B302,'Mapping table'!$A:$L,8,0))</f>
        <v/>
      </c>
      <c r="U302" s="102" t="str">
        <f>IF(VLOOKUP($B302,'Mapping table'!$A:$L,9,0)=0,"",VLOOKUP($B302,'Mapping table'!$A:$L,9,0))</f>
        <v/>
      </c>
      <c r="V302" s="102" t="str">
        <f>IF(VLOOKUP($B302,'Mapping table'!$A:$L,12,0)=0,"",VLOOKUP($B302,'Mapping table'!$A:$L,12,0))</f>
        <v/>
      </c>
      <c r="W302" s="4"/>
      <c r="X302" s="181">
        <f t="shared" si="38"/>
        <v>0</v>
      </c>
      <c r="Y302" s="4"/>
      <c r="Z302" s="181">
        <f>X302*VLOOKUP(B302,'Mapping table'!$A:$L,11,0)</f>
        <v>0</v>
      </c>
      <c r="AA302" s="4"/>
      <c r="AB302" s="182">
        <f>X302*VLOOKUP(B302,'Mapping table'!A:T,4,0)</f>
        <v>0</v>
      </c>
      <c r="AC302" s="4"/>
      <c r="AD302" s="183">
        <f>X302*VLOOKUP(B302,'Mapping table'!$A:$L,7,0)</f>
        <v>0</v>
      </c>
      <c r="AE302" s="184"/>
      <c r="AF302" s="185">
        <f>X302*VLOOKUP(B302,'Mapping table'!$A:$L,6,0)</f>
        <v>0</v>
      </c>
      <c r="AG302" s="4"/>
      <c r="AH302" s="181">
        <f>VLOOKUP(B302,'Mapping table'!$A:$L,11,0)</f>
        <v>0</v>
      </c>
      <c r="AI302" s="4"/>
      <c r="AJ302" s="4"/>
      <c r="AK302" s="4"/>
      <c r="AL302" s="4"/>
      <c r="AM302" s="4"/>
    </row>
    <row r="303" ht="11.25" customHeight="1" outlineLevel="1">
      <c r="A303" s="161" t="str">
        <f>VLOOKUP(B303,'Mapping table'!A:C,3,0)</f>
        <v>Hardwares / Keys / T nuts</v>
      </c>
      <c r="B303" s="204" t="s">
        <v>501</v>
      </c>
      <c r="C303" s="69" t="str">
        <f>VLOOKUP(B303,'Mapping table'!A:B,2,0)</f>
        <v>FHC 10x180</v>
      </c>
      <c r="D303" s="4"/>
      <c r="E303" s="272"/>
      <c r="F303" s="273"/>
      <c r="R303" s="274"/>
      <c r="S303" s="102"/>
      <c r="T303" s="102" t="str">
        <f>IF(VLOOKUP($B303,'Mapping table'!$A:$L,8,0)=0,"",VLOOKUP($B303,'Mapping table'!$A:$L,8,0))</f>
        <v/>
      </c>
      <c r="U303" s="102" t="str">
        <f>IF(VLOOKUP($B303,'Mapping table'!$A:$L,9,0)=0,"",VLOOKUP($B303,'Mapping table'!$A:$L,9,0))</f>
        <v/>
      </c>
      <c r="V303" s="102" t="str">
        <f>IF(VLOOKUP($B303,'Mapping table'!$A:$L,12,0)=0,"",VLOOKUP($B303,'Mapping table'!$A:$L,12,0))</f>
        <v/>
      </c>
      <c r="W303" s="4"/>
      <c r="X303" s="181">
        <f t="shared" si="38"/>
        <v>0</v>
      </c>
      <c r="Y303" s="4"/>
      <c r="Z303" s="181">
        <f>X303*VLOOKUP(B303,'Mapping table'!$A:$L,11,0)</f>
        <v>0</v>
      </c>
      <c r="AA303" s="4"/>
      <c r="AB303" s="182">
        <f>X303*VLOOKUP(B303,'Mapping table'!A:T,4,0)</f>
        <v>0</v>
      </c>
      <c r="AC303" s="4"/>
      <c r="AD303" s="183">
        <f>X303*VLOOKUP(B303,'Mapping table'!$A:$L,7,0)</f>
        <v>0</v>
      </c>
      <c r="AE303" s="184"/>
      <c r="AF303" s="185">
        <f>X303*VLOOKUP(B303,'Mapping table'!$A:$L,6,0)</f>
        <v>0</v>
      </c>
      <c r="AG303" s="4"/>
      <c r="AH303" s="181">
        <f>VLOOKUP(B303,'Mapping table'!$A:$L,11,0)</f>
        <v>0</v>
      </c>
      <c r="AI303" s="4"/>
      <c r="AJ303" s="4"/>
      <c r="AK303" s="4"/>
      <c r="AL303" s="4"/>
      <c r="AM303" s="4"/>
    </row>
    <row r="304" ht="11.25" customHeight="1" outlineLevel="1">
      <c r="A304" s="161" t="str">
        <f>VLOOKUP(B304,'Mapping table'!A:C,3,0)</f>
        <v>Hardwares / Keys / T nuts</v>
      </c>
      <c r="B304" s="204" t="s">
        <v>502</v>
      </c>
      <c r="C304" s="69" t="str">
        <f>VLOOKUP(B304,'Mapping table'!A:B,2,0)</f>
        <v>FHC 10x35 stainless steel</v>
      </c>
      <c r="D304" s="4"/>
      <c r="E304" s="272"/>
      <c r="F304" s="273"/>
      <c r="R304" s="274"/>
      <c r="S304" s="102"/>
      <c r="T304" s="102" t="str">
        <f>IF(VLOOKUP($B304,'Mapping table'!$A:$L,8,0)=0,"",VLOOKUP($B304,'Mapping table'!$A:$L,8,0))</f>
        <v/>
      </c>
      <c r="U304" s="102" t="str">
        <f>IF(VLOOKUP($B304,'Mapping table'!$A:$L,9,0)=0,"",VLOOKUP($B304,'Mapping table'!$A:$L,9,0))</f>
        <v/>
      </c>
      <c r="V304" s="102" t="str">
        <f>IF(VLOOKUP($B304,'Mapping table'!$A:$L,12,0)=0,"",VLOOKUP($B304,'Mapping table'!$A:$L,12,0))</f>
        <v/>
      </c>
      <c r="W304" s="4"/>
      <c r="X304" s="181">
        <f t="shared" si="38"/>
        <v>0</v>
      </c>
      <c r="Y304" s="4"/>
      <c r="Z304" s="181">
        <f>X304*VLOOKUP(B304,'Mapping table'!$A:$L,11,0)</f>
        <v>0</v>
      </c>
      <c r="AA304" s="4"/>
      <c r="AB304" s="182">
        <f>X304*VLOOKUP(B304,'Mapping table'!A:T,4,0)</f>
        <v>0</v>
      </c>
      <c r="AC304" s="4"/>
      <c r="AD304" s="183">
        <f>X304*VLOOKUP(B304,'Mapping table'!$A:$L,7,0)</f>
        <v>0</v>
      </c>
      <c r="AE304" s="184"/>
      <c r="AF304" s="185">
        <f>X304*VLOOKUP(B304,'Mapping table'!$A:$L,6,0)</f>
        <v>0</v>
      </c>
      <c r="AG304" s="4"/>
      <c r="AH304" s="181">
        <f>VLOOKUP(B304,'Mapping table'!$A:$L,11,0)</f>
        <v>0</v>
      </c>
      <c r="AI304" s="4"/>
      <c r="AJ304" s="4"/>
      <c r="AK304" s="4"/>
      <c r="AL304" s="4"/>
      <c r="AM304" s="4"/>
    </row>
    <row r="305" ht="11.25" customHeight="1" outlineLevel="1">
      <c r="A305" s="161" t="str">
        <f>VLOOKUP(B305,'Mapping table'!A:C,3,0)</f>
        <v>Hardwares / Keys / T nuts</v>
      </c>
      <c r="B305" s="204" t="s">
        <v>503</v>
      </c>
      <c r="C305" s="69" t="str">
        <f>VLOOKUP(B305,'Mapping table'!A:B,2,0)</f>
        <v>FHC 10x50 stainless steel</v>
      </c>
      <c r="D305" s="4"/>
      <c r="E305" s="272"/>
      <c r="F305" s="273"/>
      <c r="R305" s="274"/>
      <c r="S305" s="102"/>
      <c r="T305" s="102" t="str">
        <f>IF(VLOOKUP($B305,'Mapping table'!$A:$L,8,0)=0,"",VLOOKUP($B305,'Mapping table'!$A:$L,8,0))</f>
        <v/>
      </c>
      <c r="U305" s="102" t="str">
        <f>IF(VLOOKUP($B305,'Mapping table'!$A:$L,9,0)=0,"",VLOOKUP($B305,'Mapping table'!$A:$L,9,0))</f>
        <v/>
      </c>
      <c r="V305" s="102" t="str">
        <f>IF(VLOOKUP($B305,'Mapping table'!$A:$L,12,0)=0,"",VLOOKUP($B305,'Mapping table'!$A:$L,12,0))</f>
        <v/>
      </c>
      <c r="W305" s="4"/>
      <c r="X305" s="181">
        <f t="shared" si="38"/>
        <v>0</v>
      </c>
      <c r="Y305" s="4"/>
      <c r="Z305" s="181">
        <f>X305*VLOOKUP(B305,'Mapping table'!$A:$L,11,0)</f>
        <v>0</v>
      </c>
      <c r="AA305" s="4"/>
      <c r="AB305" s="182">
        <f>X305*VLOOKUP(B305,'Mapping table'!A:T,4,0)</f>
        <v>0</v>
      </c>
      <c r="AC305" s="4"/>
      <c r="AD305" s="183">
        <f>X305*VLOOKUP(B305,'Mapping table'!$A:$L,7,0)</f>
        <v>0</v>
      </c>
      <c r="AE305" s="184"/>
      <c r="AF305" s="185">
        <f>X305*VLOOKUP(B305,'Mapping table'!$A:$L,6,0)</f>
        <v>0</v>
      </c>
      <c r="AG305" s="4"/>
      <c r="AH305" s="181">
        <f>VLOOKUP(B305,'Mapping table'!$A:$L,11,0)</f>
        <v>0</v>
      </c>
      <c r="AI305" s="4"/>
      <c r="AJ305" s="4"/>
      <c r="AK305" s="4"/>
      <c r="AL305" s="4"/>
      <c r="AM305" s="4"/>
    </row>
    <row r="306" ht="11.25" customHeight="1" outlineLevel="1">
      <c r="A306" s="161" t="str">
        <f>VLOOKUP(B306,'Mapping table'!A:C,3,0)</f>
        <v>Hardwares / Keys / T nuts</v>
      </c>
      <c r="B306" s="204" t="s">
        <v>504</v>
      </c>
      <c r="C306" s="69" t="str">
        <f>VLOOKUP(B306,'Mapping table'!A:B,2,0)</f>
        <v>FHC 10x70 stainless steel</v>
      </c>
      <c r="D306" s="4"/>
      <c r="E306" s="272"/>
      <c r="F306" s="273"/>
      <c r="R306" s="274"/>
      <c r="S306" s="102"/>
      <c r="T306" s="102" t="str">
        <f>IF(VLOOKUP($B306,'Mapping table'!$A:$L,8,0)=0,"",VLOOKUP($B306,'Mapping table'!$A:$L,8,0))</f>
        <v/>
      </c>
      <c r="U306" s="102" t="str">
        <f>IF(VLOOKUP($B306,'Mapping table'!$A:$L,9,0)=0,"",VLOOKUP($B306,'Mapping table'!$A:$L,9,0))</f>
        <v/>
      </c>
      <c r="V306" s="102" t="str">
        <f>IF(VLOOKUP($B306,'Mapping table'!$A:$L,12,0)=0,"",VLOOKUP($B306,'Mapping table'!$A:$L,12,0))</f>
        <v/>
      </c>
      <c r="W306" s="4"/>
      <c r="X306" s="181">
        <f t="shared" si="38"/>
        <v>0</v>
      </c>
      <c r="Y306" s="4"/>
      <c r="Z306" s="181">
        <f>X306*VLOOKUP(B306,'Mapping table'!$A:$L,11,0)</f>
        <v>0</v>
      </c>
      <c r="AA306" s="4"/>
      <c r="AB306" s="182">
        <f>X306*VLOOKUP(B306,'Mapping table'!A:T,4,0)</f>
        <v>0</v>
      </c>
      <c r="AC306" s="4"/>
      <c r="AD306" s="183">
        <f>X306*VLOOKUP(B306,'Mapping table'!$A:$L,7,0)</f>
        <v>0</v>
      </c>
      <c r="AE306" s="184"/>
      <c r="AF306" s="185">
        <f>X306*VLOOKUP(B306,'Mapping table'!$A:$L,6,0)</f>
        <v>0</v>
      </c>
      <c r="AG306" s="4"/>
      <c r="AH306" s="181">
        <f>VLOOKUP(B306,'Mapping table'!$A:$L,11,0)</f>
        <v>0</v>
      </c>
      <c r="AI306" s="4"/>
      <c r="AJ306" s="4"/>
      <c r="AK306" s="4"/>
      <c r="AL306" s="4"/>
      <c r="AM306" s="4"/>
    </row>
    <row r="307" ht="11.25" customHeight="1" outlineLevel="1">
      <c r="A307" s="161" t="str">
        <f>VLOOKUP(B307,'Mapping table'!A:C,3,0)</f>
        <v>Hardwares / Keys / T nuts</v>
      </c>
      <c r="B307" s="204" t="s">
        <v>505</v>
      </c>
      <c r="C307" s="69" t="str">
        <f>VLOOKUP(B307,'Mapping table'!A:B,2,0)</f>
        <v>FHC 10x35 stainless steel anti-theft </v>
      </c>
      <c r="D307" s="4"/>
      <c r="E307" s="272"/>
      <c r="F307" s="273"/>
      <c r="R307" s="274"/>
      <c r="S307" s="102"/>
      <c r="T307" s="102" t="str">
        <f>IF(VLOOKUP($B307,'Mapping table'!$A:$L,8,0)=0,"",VLOOKUP($B307,'Mapping table'!$A:$L,8,0))</f>
        <v/>
      </c>
      <c r="U307" s="102" t="str">
        <f>IF(VLOOKUP($B307,'Mapping table'!$A:$L,9,0)=0,"",VLOOKUP($B307,'Mapping table'!$A:$L,9,0))</f>
        <v/>
      </c>
      <c r="V307" s="102" t="str">
        <f>IF(VLOOKUP($B307,'Mapping table'!$A:$L,12,0)=0,"",VLOOKUP($B307,'Mapping table'!$A:$L,12,0))</f>
        <v/>
      </c>
      <c r="W307" s="4"/>
      <c r="X307" s="181">
        <f t="shared" si="38"/>
        <v>0</v>
      </c>
      <c r="Y307" s="4"/>
      <c r="Z307" s="181">
        <f>X307*VLOOKUP(B307,'Mapping table'!$A:$L,11,0)</f>
        <v>0</v>
      </c>
      <c r="AA307" s="4"/>
      <c r="AB307" s="182">
        <f>X307*VLOOKUP(B307,'Mapping table'!A:T,4,0)</f>
        <v>0</v>
      </c>
      <c r="AC307" s="4"/>
      <c r="AD307" s="183">
        <f>X307*VLOOKUP(B307,'Mapping table'!$A:$L,7,0)</f>
        <v>0</v>
      </c>
      <c r="AE307" s="184"/>
      <c r="AF307" s="185">
        <f>X307*VLOOKUP(B307,'Mapping table'!$A:$L,6,0)</f>
        <v>0</v>
      </c>
      <c r="AG307" s="4"/>
      <c r="AH307" s="181">
        <f>VLOOKUP(B307,'Mapping table'!$A:$L,11,0)</f>
        <v>0</v>
      </c>
      <c r="AI307" s="4"/>
      <c r="AJ307" s="4"/>
      <c r="AK307" s="4"/>
      <c r="AL307" s="4"/>
      <c r="AM307" s="4"/>
    </row>
    <row r="308" ht="11.25" customHeight="1" outlineLevel="1">
      <c r="A308" s="161" t="str">
        <f>VLOOKUP(B308,'Mapping table'!A:C,3,0)</f>
        <v>Hardwares / Keys / T nuts</v>
      </c>
      <c r="B308" s="204" t="s">
        <v>506</v>
      </c>
      <c r="C308" s="69" t="str">
        <f>VLOOKUP(B308,'Mapping table'!A:B,2,0)</f>
        <v>FHC 10x50 stainless steel anti-theft </v>
      </c>
      <c r="D308" s="4"/>
      <c r="E308" s="272"/>
      <c r="F308" s="273"/>
      <c r="R308" s="274"/>
      <c r="S308" s="102"/>
      <c r="T308" s="102" t="str">
        <f>IF(VLOOKUP($B308,'Mapping table'!$A:$L,8,0)=0,"",VLOOKUP($B308,'Mapping table'!$A:$L,8,0))</f>
        <v/>
      </c>
      <c r="U308" s="102" t="str">
        <f>IF(VLOOKUP($B308,'Mapping table'!$A:$L,9,0)=0,"",VLOOKUP($B308,'Mapping table'!$A:$L,9,0))</f>
        <v/>
      </c>
      <c r="V308" s="102" t="str">
        <f>IF(VLOOKUP($B308,'Mapping table'!$A:$L,12,0)=0,"",VLOOKUP($B308,'Mapping table'!$A:$L,12,0))</f>
        <v/>
      </c>
      <c r="W308" s="4"/>
      <c r="X308" s="181">
        <f t="shared" si="38"/>
        <v>0</v>
      </c>
      <c r="Y308" s="4"/>
      <c r="Z308" s="181">
        <f>X308*VLOOKUP(B308,'Mapping table'!$A:$L,11,0)</f>
        <v>0</v>
      </c>
      <c r="AA308" s="4"/>
      <c r="AB308" s="182">
        <f>X308*VLOOKUP(B308,'Mapping table'!A:T,4,0)</f>
        <v>0</v>
      </c>
      <c r="AC308" s="4"/>
      <c r="AD308" s="183">
        <f>X308*VLOOKUP(B308,'Mapping table'!$A:$L,7,0)</f>
        <v>0</v>
      </c>
      <c r="AE308" s="184"/>
      <c r="AF308" s="185">
        <f>X308*VLOOKUP(B308,'Mapping table'!$A:$L,6,0)</f>
        <v>0</v>
      </c>
      <c r="AG308" s="4"/>
      <c r="AH308" s="181">
        <f>VLOOKUP(B308,'Mapping table'!$A:$L,11,0)</f>
        <v>0</v>
      </c>
      <c r="AI308" s="4"/>
      <c r="AJ308" s="4"/>
      <c r="AK308" s="4"/>
      <c r="AL308" s="4"/>
      <c r="AM308" s="4"/>
    </row>
    <row r="309" ht="11.25" customHeight="1" outlineLevel="1">
      <c r="A309" s="161" t="str">
        <f>VLOOKUP(B309,'Mapping table'!A:C,3,0)</f>
        <v>Hardwares / Keys / T nuts</v>
      </c>
      <c r="B309" s="204" t="s">
        <v>507</v>
      </c>
      <c r="C309" s="69" t="str">
        <f>VLOOKUP(B309,'Mapping table'!A:B,2,0)</f>
        <v>CHC 10x35 full thread </v>
      </c>
      <c r="D309" s="4"/>
      <c r="E309" s="272"/>
      <c r="F309" s="273"/>
      <c r="R309" s="274"/>
      <c r="S309" s="102"/>
      <c r="T309" s="102" t="str">
        <f>IF(VLOOKUP($B309,'Mapping table'!$A:$L,8,0)=0,"",VLOOKUP($B309,'Mapping table'!$A:$L,8,0))</f>
        <v/>
      </c>
      <c r="U309" s="102" t="str">
        <f>IF(VLOOKUP($B309,'Mapping table'!$A:$L,9,0)=0,"",VLOOKUP($B309,'Mapping table'!$A:$L,9,0))</f>
        <v/>
      </c>
      <c r="V309" s="102" t="str">
        <f>IF(VLOOKUP($B309,'Mapping table'!$A:$L,12,0)=0,"",VLOOKUP($B309,'Mapping table'!$A:$L,12,0))</f>
        <v/>
      </c>
      <c r="W309" s="4"/>
      <c r="X309" s="181">
        <f t="shared" si="38"/>
        <v>0</v>
      </c>
      <c r="Y309" s="4"/>
      <c r="Z309" s="181">
        <f>X309*VLOOKUP(B309,'Mapping table'!$A:$L,11,0)</f>
        <v>0</v>
      </c>
      <c r="AA309" s="4"/>
      <c r="AB309" s="182">
        <f>X309*VLOOKUP(B309,'Mapping table'!A:T,4,0)</f>
        <v>0</v>
      </c>
      <c r="AC309" s="4"/>
      <c r="AD309" s="183">
        <f>X309*VLOOKUP(B309,'Mapping table'!$A:$L,7,0)</f>
        <v>0</v>
      </c>
      <c r="AE309" s="184"/>
      <c r="AF309" s="185">
        <f>X309*VLOOKUP(B309,'Mapping table'!$A:$L,6,0)</f>
        <v>0</v>
      </c>
      <c r="AG309" s="4"/>
      <c r="AH309" s="181">
        <f>VLOOKUP(B309,'Mapping table'!$A:$L,11,0)</f>
        <v>0</v>
      </c>
      <c r="AI309" s="4"/>
      <c r="AJ309" s="4"/>
      <c r="AK309" s="4"/>
      <c r="AL309" s="4"/>
      <c r="AM309" s="4"/>
    </row>
    <row r="310" ht="11.25" customHeight="1" outlineLevel="1">
      <c r="A310" s="161" t="str">
        <f>VLOOKUP(B310,'Mapping table'!A:C,3,0)</f>
        <v>Hardwares / Keys / T nuts</v>
      </c>
      <c r="B310" s="204" t="s">
        <v>508</v>
      </c>
      <c r="C310" s="69" t="str">
        <f>VLOOKUP(B310,'Mapping table'!A:B,2,0)</f>
        <v>CHC 10x50 full thread</v>
      </c>
      <c r="D310" s="4"/>
      <c r="E310" s="272"/>
      <c r="F310" s="273"/>
      <c r="R310" s="274"/>
      <c r="S310" s="102"/>
      <c r="T310" s="102" t="str">
        <f>IF(VLOOKUP($B310,'Mapping table'!$A:$L,8,0)=0,"",VLOOKUP($B310,'Mapping table'!$A:$L,8,0))</f>
        <v/>
      </c>
      <c r="U310" s="102" t="str">
        <f>IF(VLOOKUP($B310,'Mapping table'!$A:$L,9,0)=0,"",VLOOKUP($B310,'Mapping table'!$A:$L,9,0))</f>
        <v/>
      </c>
      <c r="V310" s="102" t="str">
        <f>IF(VLOOKUP($B310,'Mapping table'!$A:$L,12,0)=0,"",VLOOKUP($B310,'Mapping table'!$A:$L,12,0))</f>
        <v/>
      </c>
      <c r="W310" s="4"/>
      <c r="X310" s="181">
        <f t="shared" si="38"/>
        <v>0</v>
      </c>
      <c r="Y310" s="4"/>
      <c r="Z310" s="181">
        <f>X310*VLOOKUP(B310,'Mapping table'!$A:$L,11,0)</f>
        <v>0</v>
      </c>
      <c r="AA310" s="4"/>
      <c r="AB310" s="182">
        <f>X310*VLOOKUP(B310,'Mapping table'!A:T,4,0)</f>
        <v>0</v>
      </c>
      <c r="AC310" s="4"/>
      <c r="AD310" s="183">
        <f>X310*VLOOKUP(B310,'Mapping table'!$A:$L,7,0)</f>
        <v>0</v>
      </c>
      <c r="AE310" s="184"/>
      <c r="AF310" s="185">
        <f>X310*VLOOKUP(B310,'Mapping table'!$A:$L,6,0)</f>
        <v>0</v>
      </c>
      <c r="AG310" s="4"/>
      <c r="AH310" s="181">
        <f>VLOOKUP(B310,'Mapping table'!$A:$L,11,0)</f>
        <v>0</v>
      </c>
      <c r="AI310" s="4"/>
      <c r="AJ310" s="4"/>
      <c r="AK310" s="4"/>
      <c r="AL310" s="4"/>
      <c r="AM310" s="4"/>
    </row>
    <row r="311" ht="11.25" customHeight="1" outlineLevel="1">
      <c r="A311" s="161" t="str">
        <f>VLOOKUP(B311,'Mapping table'!A:C,3,0)</f>
        <v>Hardwares / Keys / T nuts</v>
      </c>
      <c r="B311" s="204" t="s">
        <v>509</v>
      </c>
      <c r="C311" s="69" t="str">
        <f>VLOOKUP(B311,'Mapping table'!A:B,2,0)</f>
        <v>CHC 10x70 full thread</v>
      </c>
      <c r="D311" s="4"/>
      <c r="E311" s="272"/>
      <c r="F311" s="273"/>
      <c r="R311" s="274"/>
      <c r="S311" s="102"/>
      <c r="T311" s="102" t="str">
        <f>IF(VLOOKUP($B311,'Mapping table'!$A:$L,8,0)=0,"",VLOOKUP($B311,'Mapping table'!$A:$L,8,0))</f>
        <v/>
      </c>
      <c r="U311" s="102" t="str">
        <f>IF(VLOOKUP($B311,'Mapping table'!$A:$L,9,0)=0,"",VLOOKUP($B311,'Mapping table'!$A:$L,9,0))</f>
        <v/>
      </c>
      <c r="V311" s="102" t="str">
        <f>IF(VLOOKUP($B311,'Mapping table'!$A:$L,12,0)=0,"",VLOOKUP($B311,'Mapping table'!$A:$L,12,0))</f>
        <v/>
      </c>
      <c r="W311" s="4"/>
      <c r="X311" s="181">
        <f t="shared" si="38"/>
        <v>0</v>
      </c>
      <c r="Y311" s="4"/>
      <c r="Z311" s="181">
        <f>X311*VLOOKUP(B311,'Mapping table'!$A:$L,11,0)</f>
        <v>0</v>
      </c>
      <c r="AA311" s="4"/>
      <c r="AB311" s="182">
        <f>X311*VLOOKUP(B311,'Mapping table'!A:T,4,0)</f>
        <v>0</v>
      </c>
      <c r="AC311" s="4"/>
      <c r="AD311" s="183">
        <f>X311*VLOOKUP(B311,'Mapping table'!$A:$L,7,0)</f>
        <v>0</v>
      </c>
      <c r="AE311" s="184"/>
      <c r="AF311" s="185">
        <f>X311*VLOOKUP(B311,'Mapping table'!$A:$L,6,0)</f>
        <v>0</v>
      </c>
      <c r="AG311" s="4"/>
      <c r="AH311" s="181">
        <f>VLOOKUP(B311,'Mapping table'!$A:$L,11,0)</f>
        <v>0</v>
      </c>
      <c r="AI311" s="4"/>
      <c r="AJ311" s="4"/>
      <c r="AK311" s="4"/>
      <c r="AL311" s="4"/>
      <c r="AM311" s="4"/>
    </row>
    <row r="312" ht="11.25" customHeight="1" outlineLevel="1">
      <c r="A312" s="161" t="str">
        <f>VLOOKUP(B312,'Mapping table'!A:C,3,0)</f>
        <v>Hardwares / Keys / T nuts</v>
      </c>
      <c r="B312" s="204" t="s">
        <v>510</v>
      </c>
      <c r="C312" s="69" t="str">
        <f>VLOOKUP(B312,'Mapping table'!A:B,2,0)</f>
        <v>CHC 10x100 full thread</v>
      </c>
      <c r="D312" s="4"/>
      <c r="E312" s="272"/>
      <c r="F312" s="273"/>
      <c r="R312" s="274"/>
      <c r="S312" s="102"/>
      <c r="T312" s="102" t="str">
        <f>IF(VLOOKUP($B312,'Mapping table'!$A:$L,8,0)=0,"",VLOOKUP($B312,'Mapping table'!$A:$L,8,0))</f>
        <v/>
      </c>
      <c r="U312" s="102" t="str">
        <f>IF(VLOOKUP($B312,'Mapping table'!$A:$L,9,0)=0,"",VLOOKUP($B312,'Mapping table'!$A:$L,9,0))</f>
        <v/>
      </c>
      <c r="V312" s="102" t="str">
        <f>IF(VLOOKUP($B312,'Mapping table'!$A:$L,12,0)=0,"",VLOOKUP($B312,'Mapping table'!$A:$L,12,0))</f>
        <v/>
      </c>
      <c r="W312" s="4"/>
      <c r="X312" s="181">
        <f t="shared" si="38"/>
        <v>0</v>
      </c>
      <c r="Y312" s="4"/>
      <c r="Z312" s="181">
        <f>X312*VLOOKUP(B312,'Mapping table'!$A:$L,11,0)</f>
        <v>0</v>
      </c>
      <c r="AA312" s="4"/>
      <c r="AB312" s="182">
        <f>X312*VLOOKUP(B312,'Mapping table'!A:T,4,0)</f>
        <v>0</v>
      </c>
      <c r="AC312" s="4"/>
      <c r="AD312" s="183">
        <f>X312*VLOOKUP(B312,'Mapping table'!$A:$L,7,0)</f>
        <v>0</v>
      </c>
      <c r="AE312" s="184"/>
      <c r="AF312" s="185">
        <f>X312*VLOOKUP(B312,'Mapping table'!$A:$L,6,0)</f>
        <v>0</v>
      </c>
      <c r="AG312" s="4"/>
      <c r="AH312" s="181">
        <f>VLOOKUP(B312,'Mapping table'!$A:$L,11,0)</f>
        <v>0</v>
      </c>
      <c r="AI312" s="4"/>
      <c r="AJ312" s="4"/>
      <c r="AK312" s="4"/>
      <c r="AL312" s="4"/>
      <c r="AM312" s="4"/>
    </row>
    <row r="313" ht="11.25" customHeight="1" outlineLevel="1">
      <c r="A313" s="161" t="str">
        <f>VLOOKUP(B313,'Mapping table'!A:C,3,0)</f>
        <v>Hardwares / Keys / T nuts</v>
      </c>
      <c r="B313" s="204" t="s">
        <v>511</v>
      </c>
      <c r="C313" s="69" t="str">
        <f>VLOOKUP(B313,'Mapping table'!A:B,2,0)</f>
        <v>CHC 10x120 </v>
      </c>
      <c r="D313" s="4"/>
      <c r="E313" s="272"/>
      <c r="F313" s="273"/>
      <c r="R313" s="274"/>
      <c r="S313" s="102"/>
      <c r="T313" s="102" t="str">
        <f>IF(VLOOKUP($B313,'Mapping table'!$A:$L,8,0)=0,"",VLOOKUP($B313,'Mapping table'!$A:$L,8,0))</f>
        <v/>
      </c>
      <c r="U313" s="102" t="str">
        <f>IF(VLOOKUP($B313,'Mapping table'!$A:$L,9,0)=0,"",VLOOKUP($B313,'Mapping table'!$A:$L,9,0))</f>
        <v/>
      </c>
      <c r="V313" s="102" t="str">
        <f>IF(VLOOKUP($B313,'Mapping table'!$A:$L,12,0)=0,"",VLOOKUP($B313,'Mapping table'!$A:$L,12,0))</f>
        <v/>
      </c>
      <c r="W313" s="4"/>
      <c r="X313" s="181">
        <f t="shared" si="38"/>
        <v>0</v>
      </c>
      <c r="Y313" s="4"/>
      <c r="Z313" s="181">
        <f>X313*VLOOKUP(B313,'Mapping table'!$A:$L,11,0)</f>
        <v>0</v>
      </c>
      <c r="AA313" s="4"/>
      <c r="AB313" s="182">
        <f>X313*VLOOKUP(B313,'Mapping table'!A:T,4,0)</f>
        <v>0</v>
      </c>
      <c r="AC313" s="4"/>
      <c r="AD313" s="183">
        <f>X313*VLOOKUP(B313,'Mapping table'!$A:$L,7,0)</f>
        <v>0</v>
      </c>
      <c r="AE313" s="184"/>
      <c r="AF313" s="185">
        <f>X313*VLOOKUP(B313,'Mapping table'!$A:$L,6,0)</f>
        <v>0</v>
      </c>
      <c r="AG313" s="4"/>
      <c r="AH313" s="181">
        <f>VLOOKUP(B313,'Mapping table'!$A:$L,11,0)</f>
        <v>0</v>
      </c>
      <c r="AI313" s="4"/>
      <c r="AJ313" s="4"/>
      <c r="AK313" s="4"/>
      <c r="AL313" s="4"/>
      <c r="AM313" s="4"/>
    </row>
    <row r="314" ht="11.25" customHeight="1" outlineLevel="1">
      <c r="A314" s="161" t="str">
        <f>VLOOKUP(B314,'Mapping table'!A:C,3,0)</f>
        <v>Hardwares / Keys / T nuts</v>
      </c>
      <c r="B314" s="204" t="s">
        <v>512</v>
      </c>
      <c r="C314" s="69" t="str">
        <f>VLOOKUP(B314,'Mapping table'!A:B,2,0)</f>
        <v>CHC 10x140 </v>
      </c>
      <c r="D314" s="4"/>
      <c r="E314" s="272"/>
      <c r="F314" s="273"/>
      <c r="R314" s="274"/>
      <c r="S314" s="102"/>
      <c r="T314" s="102" t="str">
        <f>IF(VLOOKUP($B314,'Mapping table'!$A:$L,8,0)=0,"",VLOOKUP($B314,'Mapping table'!$A:$L,8,0))</f>
        <v/>
      </c>
      <c r="U314" s="102" t="str">
        <f>IF(VLOOKUP($B314,'Mapping table'!$A:$L,9,0)=0,"",VLOOKUP($B314,'Mapping table'!$A:$L,9,0))</f>
        <v/>
      </c>
      <c r="V314" s="102" t="str">
        <f>IF(VLOOKUP($B314,'Mapping table'!$A:$L,12,0)=0,"",VLOOKUP($B314,'Mapping table'!$A:$L,12,0))</f>
        <v/>
      </c>
      <c r="W314" s="4"/>
      <c r="X314" s="181">
        <f t="shared" si="38"/>
        <v>0</v>
      </c>
      <c r="Y314" s="4"/>
      <c r="Z314" s="181">
        <f>X314*VLOOKUP(B314,'Mapping table'!$A:$L,11,0)</f>
        <v>0</v>
      </c>
      <c r="AA314" s="4"/>
      <c r="AB314" s="182">
        <f>X314*VLOOKUP(B314,'Mapping table'!A:T,4,0)</f>
        <v>0</v>
      </c>
      <c r="AC314" s="4"/>
      <c r="AD314" s="183">
        <f>X314*VLOOKUP(B314,'Mapping table'!$A:$L,7,0)</f>
        <v>0</v>
      </c>
      <c r="AE314" s="184"/>
      <c r="AF314" s="185">
        <f>X314*VLOOKUP(B314,'Mapping table'!$A:$L,6,0)</f>
        <v>0</v>
      </c>
      <c r="AG314" s="4"/>
      <c r="AH314" s="181">
        <f>VLOOKUP(B314,'Mapping table'!$A:$L,11,0)</f>
        <v>0</v>
      </c>
      <c r="AI314" s="4"/>
      <c r="AJ314" s="4"/>
      <c r="AK314" s="4"/>
      <c r="AL314" s="4"/>
      <c r="AM314" s="4"/>
    </row>
    <row r="315" ht="11.25" customHeight="1" outlineLevel="1">
      <c r="A315" s="161" t="str">
        <f>VLOOKUP(B315,'Mapping table'!A:C,3,0)</f>
        <v>Hardwares / Keys / T nuts</v>
      </c>
      <c r="B315" s="204" t="s">
        <v>513</v>
      </c>
      <c r="C315" s="69" t="str">
        <f>VLOOKUP(B315,'Mapping table'!A:B,2,0)</f>
        <v>CHC 10x160 </v>
      </c>
      <c r="D315" s="4"/>
      <c r="E315" s="272"/>
      <c r="F315" s="273"/>
      <c r="R315" s="274"/>
      <c r="S315" s="102"/>
      <c r="T315" s="102" t="str">
        <f>IF(VLOOKUP($B315,'Mapping table'!$A:$L,8,0)=0,"",VLOOKUP($B315,'Mapping table'!$A:$L,8,0))</f>
        <v/>
      </c>
      <c r="U315" s="102" t="str">
        <f>IF(VLOOKUP($B315,'Mapping table'!$A:$L,9,0)=0,"",VLOOKUP($B315,'Mapping table'!$A:$L,9,0))</f>
        <v/>
      </c>
      <c r="V315" s="102" t="str">
        <f>IF(VLOOKUP($B315,'Mapping table'!$A:$L,12,0)=0,"",VLOOKUP($B315,'Mapping table'!$A:$L,12,0))</f>
        <v/>
      </c>
      <c r="W315" s="4"/>
      <c r="X315" s="181">
        <f t="shared" si="38"/>
        <v>0</v>
      </c>
      <c r="Y315" s="4"/>
      <c r="Z315" s="181">
        <f>X315*VLOOKUP(B315,'Mapping table'!$A:$L,11,0)</f>
        <v>0</v>
      </c>
      <c r="AA315" s="4"/>
      <c r="AB315" s="182">
        <f>X315*VLOOKUP(B315,'Mapping table'!A:T,4,0)</f>
        <v>0</v>
      </c>
      <c r="AC315" s="4"/>
      <c r="AD315" s="183">
        <f>X315*VLOOKUP(B315,'Mapping table'!$A:$L,7,0)</f>
        <v>0</v>
      </c>
      <c r="AE315" s="184"/>
      <c r="AF315" s="185">
        <f>X315*VLOOKUP(B315,'Mapping table'!$A:$L,6,0)</f>
        <v>0</v>
      </c>
      <c r="AG315" s="4"/>
      <c r="AH315" s="181">
        <f>VLOOKUP(B315,'Mapping table'!$A:$L,11,0)</f>
        <v>0</v>
      </c>
      <c r="AI315" s="4"/>
      <c r="AJ315" s="4"/>
      <c r="AK315" s="4"/>
      <c r="AL315" s="4"/>
      <c r="AM315" s="4"/>
    </row>
    <row r="316" ht="11.25" customHeight="1" outlineLevel="1">
      <c r="A316" s="161" t="str">
        <f>VLOOKUP(B316,'Mapping table'!A:C,3,0)</f>
        <v>Hardwares / Keys / T nuts</v>
      </c>
      <c r="B316" s="204" t="s">
        <v>514</v>
      </c>
      <c r="C316" s="69" t="str">
        <f>VLOOKUP(B316,'Mapping table'!A:B,2,0)</f>
        <v>CHC 10x180 </v>
      </c>
      <c r="D316" s="4"/>
      <c r="E316" s="272"/>
      <c r="F316" s="273"/>
      <c r="R316" s="274"/>
      <c r="S316" s="102"/>
      <c r="T316" s="102" t="str">
        <f>IF(VLOOKUP($B316,'Mapping table'!$A:$L,8,0)=0,"",VLOOKUP($B316,'Mapping table'!$A:$L,8,0))</f>
        <v/>
      </c>
      <c r="U316" s="102" t="str">
        <f>IF(VLOOKUP($B316,'Mapping table'!$A:$L,9,0)=0,"",VLOOKUP($B316,'Mapping table'!$A:$L,9,0))</f>
        <v/>
      </c>
      <c r="V316" s="102" t="str">
        <f>IF(VLOOKUP($B316,'Mapping table'!$A:$L,12,0)=0,"",VLOOKUP($B316,'Mapping table'!$A:$L,12,0))</f>
        <v/>
      </c>
      <c r="W316" s="4"/>
      <c r="X316" s="181">
        <f t="shared" si="38"/>
        <v>0</v>
      </c>
      <c r="Y316" s="4"/>
      <c r="Z316" s="181">
        <f>X316*VLOOKUP(B316,'Mapping table'!$A:$L,11,0)</f>
        <v>0</v>
      </c>
      <c r="AA316" s="4"/>
      <c r="AB316" s="182">
        <f>X316*VLOOKUP(B316,'Mapping table'!A:T,4,0)</f>
        <v>0</v>
      </c>
      <c r="AC316" s="4"/>
      <c r="AD316" s="183">
        <f>X316*VLOOKUP(B316,'Mapping table'!$A:$L,7,0)</f>
        <v>0</v>
      </c>
      <c r="AE316" s="184"/>
      <c r="AF316" s="185">
        <f>X316*VLOOKUP(B316,'Mapping table'!$A:$L,6,0)</f>
        <v>0</v>
      </c>
      <c r="AG316" s="4"/>
      <c r="AH316" s="181">
        <f>VLOOKUP(B316,'Mapping table'!$A:$L,11,0)</f>
        <v>0</v>
      </c>
      <c r="AI316" s="4"/>
      <c r="AJ316" s="4"/>
      <c r="AK316" s="4"/>
      <c r="AL316" s="4"/>
      <c r="AM316" s="4"/>
    </row>
    <row r="317" ht="11.25" customHeight="1" outlineLevel="1">
      <c r="A317" s="161" t="str">
        <f>VLOOKUP(B317,'Mapping table'!A:C,3,0)</f>
        <v>Hardwares / Keys / T nuts</v>
      </c>
      <c r="B317" s="204" t="s">
        <v>515</v>
      </c>
      <c r="C317" s="69" t="str">
        <f>VLOOKUP(B317,'Mapping table'!A:B,2,0)</f>
        <v>Wood screws 5x40</v>
      </c>
      <c r="D317" s="4"/>
      <c r="E317" s="272"/>
      <c r="F317" s="273"/>
      <c r="R317" s="274"/>
      <c r="S317" s="102"/>
      <c r="T317" s="102" t="str">
        <f>IF(VLOOKUP($B317,'Mapping table'!$A:$L,8,0)=0,"",VLOOKUP($B317,'Mapping table'!$A:$L,8,0))</f>
        <v/>
      </c>
      <c r="U317" s="102" t="str">
        <f>IF(VLOOKUP($B317,'Mapping table'!$A:$L,9,0)=0,"",VLOOKUP($B317,'Mapping table'!$A:$L,9,0))</f>
        <v/>
      </c>
      <c r="V317" s="102" t="str">
        <f>IF(VLOOKUP($B317,'Mapping table'!$A:$L,12,0)=0,"",VLOOKUP($B317,'Mapping table'!$A:$L,12,0))</f>
        <v/>
      </c>
      <c r="W317" s="4"/>
      <c r="X317" s="181">
        <f t="shared" si="38"/>
        <v>0</v>
      </c>
      <c r="Y317" s="4"/>
      <c r="Z317" s="181">
        <f>X317*VLOOKUP(B317,'Mapping table'!$A:$L,11,0)</f>
        <v>0</v>
      </c>
      <c r="AA317" s="4"/>
      <c r="AB317" s="182">
        <f>X317*VLOOKUP(B317,'Mapping table'!A:T,4,0)</f>
        <v>0</v>
      </c>
      <c r="AC317" s="4"/>
      <c r="AD317" s="183">
        <f>X317*VLOOKUP(B317,'Mapping table'!$A:$L,7,0)</f>
        <v>0</v>
      </c>
      <c r="AE317" s="184"/>
      <c r="AF317" s="185">
        <f>X317*VLOOKUP(B317,'Mapping table'!$A:$L,6,0)</f>
        <v>0</v>
      </c>
      <c r="AG317" s="4"/>
      <c r="AH317" s="181">
        <f>VLOOKUP(B317,'Mapping table'!$A:$L,11,0)</f>
        <v>0</v>
      </c>
      <c r="AI317" s="4"/>
      <c r="AJ317" s="4"/>
      <c r="AK317" s="4"/>
      <c r="AL317" s="4"/>
      <c r="AM317" s="4"/>
    </row>
    <row r="318" ht="11.25" customHeight="1" outlineLevel="1">
      <c r="A318" s="161" t="str">
        <f>VLOOKUP(B318,'Mapping table'!A:C,3,0)</f>
        <v>Hardwares / Keys / T nuts</v>
      </c>
      <c r="B318" s="204" t="s">
        <v>516</v>
      </c>
      <c r="C318" s="69" t="str">
        <f>VLOOKUP(B318,'Mapping table'!A:B,2,0)</f>
        <v>Wood screws 5x70</v>
      </c>
      <c r="D318" s="4"/>
      <c r="E318" s="272"/>
      <c r="F318" s="273"/>
      <c r="R318" s="274"/>
      <c r="S318" s="102"/>
      <c r="T318" s="102" t="str">
        <f>IF(VLOOKUP($B318,'Mapping table'!$A:$L,8,0)=0,"",VLOOKUP($B318,'Mapping table'!$A:$L,8,0))</f>
        <v/>
      </c>
      <c r="U318" s="102" t="str">
        <f>IF(VLOOKUP($B318,'Mapping table'!$A:$L,9,0)=0,"",VLOOKUP($B318,'Mapping table'!$A:$L,9,0))</f>
        <v/>
      </c>
      <c r="V318" s="102" t="str">
        <f>IF(VLOOKUP($B318,'Mapping table'!$A:$L,12,0)=0,"",VLOOKUP($B318,'Mapping table'!$A:$L,12,0))</f>
        <v/>
      </c>
      <c r="W318" s="4"/>
      <c r="X318" s="181">
        <f t="shared" si="38"/>
        <v>0</v>
      </c>
      <c r="Y318" s="4"/>
      <c r="Z318" s="181">
        <f>X318*VLOOKUP(B318,'Mapping table'!$A:$L,11,0)</f>
        <v>0</v>
      </c>
      <c r="AA318" s="4"/>
      <c r="AB318" s="182">
        <f>X318*VLOOKUP(B318,'Mapping table'!A:T,4,0)</f>
        <v>0</v>
      </c>
      <c r="AC318" s="4"/>
      <c r="AD318" s="183">
        <f>X318*VLOOKUP(B318,'Mapping table'!$A:$L,7,0)</f>
        <v>0</v>
      </c>
      <c r="AE318" s="184"/>
      <c r="AF318" s="185">
        <f>X318*VLOOKUP(B318,'Mapping table'!$A:$L,6,0)</f>
        <v>0</v>
      </c>
      <c r="AG318" s="4"/>
      <c r="AH318" s="181">
        <f>VLOOKUP(B318,'Mapping table'!$A:$L,11,0)</f>
        <v>0</v>
      </c>
      <c r="AI318" s="4"/>
      <c r="AJ318" s="4"/>
      <c r="AK318" s="4"/>
      <c r="AL318" s="4"/>
      <c r="AM318" s="4"/>
    </row>
    <row r="319" ht="11.25" customHeight="1" outlineLevel="1">
      <c r="A319" s="161" t="str">
        <f>VLOOKUP(B319,'Mapping table'!A:C,3,0)</f>
        <v>Hardwares / Keys / T nuts</v>
      </c>
      <c r="B319" s="204" t="s">
        <v>517</v>
      </c>
      <c r="C319" s="69" t="str">
        <f>VLOOKUP(B319,'Mapping table'!A:B,2,0)</f>
        <v>Wood screws 5x40 Torx</v>
      </c>
      <c r="D319" s="4"/>
      <c r="E319" s="272"/>
      <c r="F319" s="273"/>
      <c r="R319" s="274"/>
      <c r="S319" s="102"/>
      <c r="T319" s="102"/>
      <c r="U319" s="102"/>
      <c r="V319" s="102"/>
      <c r="W319" s="4"/>
      <c r="X319" s="181">
        <f t="shared" si="38"/>
        <v>0</v>
      </c>
      <c r="Y319" s="4"/>
      <c r="Z319" s="181">
        <f>X319*VLOOKUP(B319,'Mapping table'!$A:$L,11,0)</f>
        <v>0</v>
      </c>
      <c r="AA319" s="4"/>
      <c r="AB319" s="182">
        <f>X319*VLOOKUP(B319,'Mapping table'!A:T,4,0)</f>
        <v>0</v>
      </c>
      <c r="AC319" s="4"/>
      <c r="AD319" s="183">
        <f>X319*VLOOKUP(B319,'Mapping table'!$A:$L,7,0)</f>
        <v>0</v>
      </c>
      <c r="AE319" s="184"/>
      <c r="AF319" s="185">
        <f>X319*VLOOKUP(B319,'Mapping table'!$A:$L,6,0)</f>
        <v>0</v>
      </c>
      <c r="AG319" s="4"/>
      <c r="AH319" s="181">
        <f>VLOOKUP(B319,'Mapping table'!$A:$L,11,0)</f>
        <v>0</v>
      </c>
      <c r="AI319" s="4"/>
      <c r="AJ319" s="4"/>
      <c r="AK319" s="4"/>
      <c r="AL319" s="4"/>
      <c r="AM319" s="4"/>
    </row>
    <row r="320" ht="11.25" customHeight="1" outlineLevel="1">
      <c r="A320" s="161" t="str">
        <f>VLOOKUP(B320,'Mapping table'!A:C,3,0)</f>
        <v>Hardwares / Keys / T nuts</v>
      </c>
      <c r="B320" s="204" t="s">
        <v>518</v>
      </c>
      <c r="C320" s="69" t="str">
        <f>VLOOKUP(B320,'Mapping table'!A:B,2,0)</f>
        <v>Wood screws 5x70 Torx</v>
      </c>
      <c r="D320" s="4"/>
      <c r="E320" s="272"/>
      <c r="F320" s="273"/>
      <c r="R320" s="274"/>
      <c r="S320" s="102"/>
      <c r="T320" s="102"/>
      <c r="U320" s="102"/>
      <c r="V320" s="102"/>
      <c r="W320" s="4"/>
      <c r="X320" s="181">
        <f t="shared" si="38"/>
        <v>0</v>
      </c>
      <c r="Y320" s="4"/>
      <c r="Z320" s="181">
        <f>X320*VLOOKUP(B320,'Mapping table'!$A:$L,11,0)</f>
        <v>0</v>
      </c>
      <c r="AA320" s="4"/>
      <c r="AB320" s="182">
        <f>X320*VLOOKUP(B320,'Mapping table'!A:T,4,0)</f>
        <v>0</v>
      </c>
      <c r="AC320" s="4"/>
      <c r="AD320" s="183">
        <f>X320*VLOOKUP(B320,'Mapping table'!$A:$L,7,0)</f>
        <v>0</v>
      </c>
      <c r="AE320" s="184"/>
      <c r="AF320" s="185">
        <f>X320*VLOOKUP(B320,'Mapping table'!$A:$L,6,0)</f>
        <v>0</v>
      </c>
      <c r="AG320" s="4"/>
      <c r="AH320" s="181">
        <f>VLOOKUP(B320,'Mapping table'!$A:$L,11,0)</f>
        <v>0</v>
      </c>
      <c r="AI320" s="4"/>
      <c r="AJ320" s="4"/>
      <c r="AK320" s="4"/>
      <c r="AL320" s="4"/>
      <c r="AM320" s="4"/>
    </row>
    <row r="321" ht="11.25" customHeight="1" outlineLevel="1">
      <c r="A321" s="161" t="str">
        <f>VLOOKUP(B321,'Mapping table'!A:C,3,0)</f>
        <v>Hardwares / Keys / T nuts</v>
      </c>
      <c r="B321" s="204" t="s">
        <v>519</v>
      </c>
      <c r="C321" s="69" t="str">
        <f>VLOOKUP(B321,'Mapping table'!A:B,2,0)</f>
        <v>Allen key in T n°6</v>
      </c>
      <c r="D321" s="4"/>
      <c r="E321" s="272"/>
      <c r="F321" s="273"/>
      <c r="R321" s="274"/>
      <c r="S321" s="102"/>
      <c r="T321" s="102" t="str">
        <f>IF(VLOOKUP($B321,'Mapping table'!$A:$L,8,0)=0,"",VLOOKUP($B321,'Mapping table'!$A:$L,8,0))</f>
        <v/>
      </c>
      <c r="U321" s="102" t="str">
        <f>IF(VLOOKUP($B321,'Mapping table'!$A:$L,9,0)=0,"",VLOOKUP($B321,'Mapping table'!$A:$L,9,0))</f>
        <v/>
      </c>
      <c r="V321" s="102" t="str">
        <f>IF(VLOOKUP($B321,'Mapping table'!$A:$L,12,0)=0,"",VLOOKUP($B321,'Mapping table'!$A:$L,12,0))</f>
        <v/>
      </c>
      <c r="W321" s="4"/>
      <c r="X321" s="181">
        <f t="shared" si="38"/>
        <v>0</v>
      </c>
      <c r="Y321" s="4"/>
      <c r="Z321" s="181">
        <f>X321*VLOOKUP(B321,'Mapping table'!$A:$L,11,0)</f>
        <v>0</v>
      </c>
      <c r="AA321" s="4"/>
      <c r="AB321" s="182">
        <f>X321*VLOOKUP(B321,'Mapping table'!A:T,4,0)</f>
        <v>0</v>
      </c>
      <c r="AC321" s="4"/>
      <c r="AD321" s="183">
        <f>X321*VLOOKUP(B321,'Mapping table'!$A:$L,7,0)</f>
        <v>0</v>
      </c>
      <c r="AE321" s="184"/>
      <c r="AF321" s="185">
        <f>X321*VLOOKUP(B321,'Mapping table'!$A:$L,6,0)</f>
        <v>0</v>
      </c>
      <c r="AG321" s="4"/>
      <c r="AH321" s="181">
        <f>VLOOKUP(B321,'Mapping table'!$A:$L,11,0)</f>
        <v>0</v>
      </c>
      <c r="AI321" s="4"/>
      <c r="AJ321" s="4"/>
      <c r="AK321" s="4"/>
      <c r="AL321" s="4"/>
      <c r="AM321" s="4"/>
    </row>
    <row r="322" ht="11.25" customHeight="1" outlineLevel="1">
      <c r="A322" s="161" t="str">
        <f>VLOOKUP(B322,'Mapping table'!A:C,3,0)</f>
        <v>Hardwares / Keys / T nuts</v>
      </c>
      <c r="B322" s="204" t="s">
        <v>520</v>
      </c>
      <c r="C322" s="69" t="str">
        <f>VLOOKUP(B322,'Mapping table'!A:B,2,0)</f>
        <v>Allen key in T n°6 FACOM  </v>
      </c>
      <c r="D322" s="4"/>
      <c r="E322" s="272"/>
      <c r="F322" s="273"/>
      <c r="R322" s="274"/>
      <c r="S322" s="102"/>
      <c r="T322" s="102" t="str">
        <f>IF(VLOOKUP($B322,'Mapping table'!$A:$L,8,0)=0,"",VLOOKUP($B322,'Mapping table'!$A:$L,8,0))</f>
        <v/>
      </c>
      <c r="U322" s="102" t="str">
        <f>IF(VLOOKUP($B322,'Mapping table'!$A:$L,9,0)=0,"",VLOOKUP($B322,'Mapping table'!$A:$L,9,0))</f>
        <v/>
      </c>
      <c r="V322" s="102" t="str">
        <f>IF(VLOOKUP($B322,'Mapping table'!$A:$L,12,0)=0,"",VLOOKUP($B322,'Mapping table'!$A:$L,12,0))</f>
        <v/>
      </c>
      <c r="W322" s="4"/>
      <c r="X322" s="181">
        <f t="shared" si="38"/>
        <v>0</v>
      </c>
      <c r="Y322" s="4"/>
      <c r="Z322" s="181">
        <f>X322*VLOOKUP(B322,'Mapping table'!$A:$L,11,0)</f>
        <v>0</v>
      </c>
      <c r="AA322" s="4"/>
      <c r="AB322" s="182">
        <f>X322*VLOOKUP(B322,'Mapping table'!A:T,4,0)</f>
        <v>0</v>
      </c>
      <c r="AC322" s="4"/>
      <c r="AD322" s="183">
        <f>X322*VLOOKUP(B322,'Mapping table'!$A:$L,7,0)</f>
        <v>0</v>
      </c>
      <c r="AE322" s="184"/>
      <c r="AF322" s="185">
        <f>X322*VLOOKUP(B322,'Mapping table'!$A:$L,6,0)</f>
        <v>0</v>
      </c>
      <c r="AG322" s="4"/>
      <c r="AH322" s="181">
        <f>VLOOKUP(B322,'Mapping table'!$A:$L,11,0)</f>
        <v>0</v>
      </c>
      <c r="AI322" s="4"/>
      <c r="AJ322" s="4"/>
      <c r="AK322" s="4"/>
      <c r="AL322" s="4"/>
      <c r="AM322" s="4"/>
    </row>
    <row r="323" ht="11.25" customHeight="1" outlineLevel="1">
      <c r="A323" s="161" t="str">
        <f>VLOOKUP(B323,'Mapping table'!A:C,3,0)</f>
        <v>Hardwares / Keys / T nuts</v>
      </c>
      <c r="B323" s="204" t="s">
        <v>521</v>
      </c>
      <c r="C323" s="69" t="str">
        <f>VLOOKUP(B323,'Mapping table'!A:B,2,0)</f>
        <v>Allen key in T n°6 for anti-theft screws</v>
      </c>
      <c r="D323" s="4"/>
      <c r="E323" s="272"/>
      <c r="F323" s="273"/>
      <c r="R323" s="274"/>
      <c r="S323" s="102"/>
      <c r="T323" s="102" t="str">
        <f>IF(VLOOKUP($B323,'Mapping table'!$A:$L,8,0)=0,"",VLOOKUP($B323,'Mapping table'!$A:$L,8,0))</f>
        <v/>
      </c>
      <c r="U323" s="102" t="str">
        <f>IF(VLOOKUP($B323,'Mapping table'!$A:$L,9,0)=0,"",VLOOKUP($B323,'Mapping table'!$A:$L,9,0))</f>
        <v/>
      </c>
      <c r="V323" s="102" t="str">
        <f>IF(VLOOKUP($B323,'Mapping table'!$A:$L,12,0)=0,"",VLOOKUP($B323,'Mapping table'!$A:$L,12,0))</f>
        <v/>
      </c>
      <c r="W323" s="4"/>
      <c r="X323" s="181">
        <f t="shared" si="38"/>
        <v>0</v>
      </c>
      <c r="Y323" s="4"/>
      <c r="Z323" s="181">
        <f>X323*VLOOKUP(B323,'Mapping table'!$A:$L,11,0)</f>
        <v>0</v>
      </c>
      <c r="AA323" s="4"/>
      <c r="AB323" s="182">
        <f>X323*VLOOKUP(B323,'Mapping table'!A:T,4,0)</f>
        <v>0</v>
      </c>
      <c r="AC323" s="4"/>
      <c r="AD323" s="183">
        <f>X323*VLOOKUP(B323,'Mapping table'!$A:$L,7,0)</f>
        <v>0</v>
      </c>
      <c r="AE323" s="184"/>
      <c r="AF323" s="185">
        <f>X323*VLOOKUP(B323,'Mapping table'!$A:$L,6,0)</f>
        <v>0</v>
      </c>
      <c r="AG323" s="4"/>
      <c r="AH323" s="181">
        <f>VLOOKUP(B323,'Mapping table'!$A:$L,11,0)</f>
        <v>0</v>
      </c>
      <c r="AI323" s="4"/>
      <c r="AJ323" s="4"/>
      <c r="AK323" s="4"/>
      <c r="AL323" s="4"/>
      <c r="AM323" s="4"/>
    </row>
    <row r="324" ht="11.25" customHeight="1" outlineLevel="1">
      <c r="A324" s="161" t="str">
        <f>VLOOKUP(B324,'Mapping table'!A:C,3,0)</f>
        <v>Hardwares / Keys / T nuts</v>
      </c>
      <c r="B324" s="204" t="s">
        <v>522</v>
      </c>
      <c r="C324" s="69" t="str">
        <f>VLOOKUP(B324,'Mapping table'!A:B,2,0)</f>
        <v>Allen key in T n°8 </v>
      </c>
      <c r="D324" s="4"/>
      <c r="E324" s="272"/>
      <c r="F324" s="273"/>
      <c r="R324" s="274"/>
      <c r="S324" s="102"/>
      <c r="T324" s="102" t="str">
        <f>IF(VLOOKUP($B324,'Mapping table'!$A:$L,8,0)=0,"",VLOOKUP($B324,'Mapping table'!$A:$L,8,0))</f>
        <v/>
      </c>
      <c r="U324" s="102" t="str">
        <f>IF(VLOOKUP($B324,'Mapping table'!$A:$L,9,0)=0,"",VLOOKUP($B324,'Mapping table'!$A:$L,9,0))</f>
        <v/>
      </c>
      <c r="V324" s="102" t="str">
        <f>IF(VLOOKUP($B324,'Mapping table'!$A:$L,12,0)=0,"",VLOOKUP($B324,'Mapping table'!$A:$L,12,0))</f>
        <v/>
      </c>
      <c r="W324" s="4"/>
      <c r="X324" s="181">
        <f t="shared" si="38"/>
        <v>0</v>
      </c>
      <c r="Y324" s="4"/>
      <c r="Z324" s="181">
        <f>X324*VLOOKUP(B324,'Mapping table'!$A:$L,11,0)</f>
        <v>0</v>
      </c>
      <c r="AA324" s="4"/>
      <c r="AB324" s="182">
        <f>X324*VLOOKUP(B324,'Mapping table'!A:T,4,0)</f>
        <v>0</v>
      </c>
      <c r="AC324" s="4"/>
      <c r="AD324" s="183">
        <f>X324*VLOOKUP(B324,'Mapping table'!$A:$L,7,0)</f>
        <v>0</v>
      </c>
      <c r="AE324" s="184"/>
      <c r="AF324" s="185">
        <f>X324*VLOOKUP(B324,'Mapping table'!$A:$L,6,0)</f>
        <v>0</v>
      </c>
      <c r="AG324" s="4"/>
      <c r="AH324" s="181">
        <f>VLOOKUP(B324,'Mapping table'!$A:$L,11,0)</f>
        <v>0</v>
      </c>
      <c r="AI324" s="4"/>
      <c r="AJ324" s="4"/>
      <c r="AK324" s="4"/>
      <c r="AL324" s="4"/>
      <c r="AM324" s="4"/>
    </row>
    <row r="325" ht="11.25" customHeight="1" outlineLevel="1">
      <c r="A325" s="161" t="str">
        <f>VLOOKUP(B325,'Mapping table'!A:C,3,0)</f>
        <v>Hardwares / Keys / T nuts</v>
      </c>
      <c r="B325" s="204" t="s">
        <v>523</v>
      </c>
      <c r="C325" s="69" t="str">
        <f>VLOOKUP(B325,'Mapping table'!A:B,2,0)</f>
        <v>Fischer dowel for concrete M10</v>
      </c>
      <c r="D325" s="4"/>
      <c r="E325" s="272"/>
      <c r="F325" s="273"/>
      <c r="R325" s="274"/>
      <c r="S325" s="102"/>
      <c r="T325" s="102" t="str">
        <f>IF(VLOOKUP($B325,'Mapping table'!$A:$L,8,0)=0,"",VLOOKUP($B325,'Mapping table'!$A:$L,8,0))</f>
        <v/>
      </c>
      <c r="U325" s="102" t="str">
        <f>IF(VLOOKUP($B325,'Mapping table'!$A:$L,9,0)=0,"",VLOOKUP($B325,'Mapping table'!$A:$L,9,0))</f>
        <v/>
      </c>
      <c r="V325" s="102" t="str">
        <f>IF(VLOOKUP($B325,'Mapping table'!$A:$L,12,0)=0,"",VLOOKUP($B325,'Mapping table'!$A:$L,12,0))</f>
        <v/>
      </c>
      <c r="W325" s="4"/>
      <c r="X325" s="181">
        <f t="shared" si="38"/>
        <v>0</v>
      </c>
      <c r="Y325" s="4"/>
      <c r="Z325" s="181">
        <f>X325*VLOOKUP(B325,'Mapping table'!$A:$L,11,0)</f>
        <v>0</v>
      </c>
      <c r="AA325" s="4"/>
      <c r="AB325" s="182">
        <f>X325*VLOOKUP(B325,'Mapping table'!A:T,4,0)</f>
        <v>0</v>
      </c>
      <c r="AC325" s="4"/>
      <c r="AD325" s="183">
        <f>X325*VLOOKUP(B325,'Mapping table'!$A:$L,7,0)</f>
        <v>0</v>
      </c>
      <c r="AE325" s="184"/>
      <c r="AF325" s="185">
        <f>X325*VLOOKUP(B325,'Mapping table'!$A:$L,6,0)</f>
        <v>0</v>
      </c>
      <c r="AG325" s="4"/>
      <c r="AH325" s="181">
        <f>VLOOKUP(B325,'Mapping table'!$A:$L,11,0)</f>
        <v>0</v>
      </c>
      <c r="AI325" s="4"/>
      <c r="AJ325" s="4"/>
      <c r="AK325" s="4"/>
      <c r="AL325" s="4"/>
      <c r="AM325" s="4"/>
    </row>
    <row r="326" ht="11.25" customHeight="1" outlineLevel="1">
      <c r="A326" s="161" t="str">
        <f>VLOOKUP(B326,'Mapping table'!A:C,3,0)</f>
        <v>Hardwares / Keys / T nuts</v>
      </c>
      <c r="B326" s="204" t="s">
        <v>524</v>
      </c>
      <c r="C326" s="69" t="str">
        <f>VLOOKUP(B326,'Mapping table'!A:B,2,0)</f>
        <v>Fischer dowel for concrete stainless steel M10</v>
      </c>
      <c r="D326" s="4"/>
      <c r="E326" s="272"/>
      <c r="F326" s="273"/>
      <c r="R326" s="274"/>
      <c r="S326" s="102"/>
      <c r="T326" s="102" t="str">
        <f>IF(VLOOKUP($B326,'Mapping table'!$A:$L,8,0)=0,"",VLOOKUP($B326,'Mapping table'!$A:$L,8,0))</f>
        <v/>
      </c>
      <c r="U326" s="102" t="str">
        <f>IF(VLOOKUP($B326,'Mapping table'!$A:$L,9,0)=0,"",VLOOKUP($B326,'Mapping table'!$A:$L,9,0))</f>
        <v/>
      </c>
      <c r="V326" s="102" t="str">
        <f>IF(VLOOKUP($B326,'Mapping table'!$A:$L,12,0)=0,"",VLOOKUP($B326,'Mapping table'!$A:$L,12,0))</f>
        <v/>
      </c>
      <c r="W326" s="4"/>
      <c r="X326" s="181">
        <f t="shared" si="38"/>
        <v>0</v>
      </c>
      <c r="Y326" s="4"/>
      <c r="Z326" s="181">
        <f>X326*VLOOKUP(B326,'Mapping table'!$A:$L,11,0)</f>
        <v>0</v>
      </c>
      <c r="AA326" s="4"/>
      <c r="AB326" s="182">
        <f>X326*VLOOKUP(B326,'Mapping table'!A:T,4,0)</f>
        <v>0</v>
      </c>
      <c r="AC326" s="4"/>
      <c r="AD326" s="183">
        <f>X326*VLOOKUP(B326,'Mapping table'!$A:$L,7,0)</f>
        <v>0</v>
      </c>
      <c r="AE326" s="184"/>
      <c r="AF326" s="185">
        <f>X326*VLOOKUP(B326,'Mapping table'!$A:$L,6,0)</f>
        <v>0</v>
      </c>
      <c r="AG326" s="4"/>
      <c r="AH326" s="181">
        <f>VLOOKUP(B326,'Mapping table'!$A:$L,11,0)</f>
        <v>0</v>
      </c>
      <c r="AI326" s="4"/>
      <c r="AJ326" s="4"/>
      <c r="AK326" s="4"/>
      <c r="AL326" s="4"/>
      <c r="AM326" s="4"/>
    </row>
    <row r="327" ht="11.25" customHeight="1" outlineLevel="1">
      <c r="A327" s="161" t="str">
        <f>VLOOKUP(B327,'Mapping table'!A:C,3,0)</f>
        <v>Hardwares / Keys / T nuts</v>
      </c>
      <c r="B327" s="204" t="s">
        <v>525</v>
      </c>
      <c r="C327" s="69" t="str">
        <f>VLOOKUP(B327,'Mapping table'!A:B,2,0)</f>
        <v>Expansion anchor EAWH10</v>
      </c>
      <c r="D327" s="4"/>
      <c r="E327" s="272"/>
      <c r="F327" s="273"/>
      <c r="R327" s="274"/>
      <c r="S327" s="102"/>
      <c r="T327" s="102" t="str">
        <f>IF(VLOOKUP($B327,'Mapping table'!$A:$L,8,0)=0,"",VLOOKUP($B327,'Mapping table'!$A:$L,8,0))</f>
        <v/>
      </c>
      <c r="U327" s="102" t="str">
        <f>IF(VLOOKUP($B327,'Mapping table'!$A:$L,9,0)=0,"",VLOOKUP($B327,'Mapping table'!$A:$L,9,0))</f>
        <v/>
      </c>
      <c r="V327" s="102" t="str">
        <f>IF(VLOOKUP($B327,'Mapping table'!$A:$L,12,0)=0,"",VLOOKUP($B327,'Mapping table'!$A:$L,12,0))</f>
        <v/>
      </c>
      <c r="W327" s="4"/>
      <c r="X327" s="181">
        <f t="shared" si="38"/>
        <v>0</v>
      </c>
      <c r="Y327" s="4"/>
      <c r="Z327" s="181">
        <f>X327*VLOOKUP(B327,'Mapping table'!$A:$L,11,0)</f>
        <v>0</v>
      </c>
      <c r="AA327" s="4"/>
      <c r="AB327" s="182">
        <f>X327*VLOOKUP(B327,'Mapping table'!A:T,4,0)</f>
        <v>0</v>
      </c>
      <c r="AC327" s="4"/>
      <c r="AD327" s="183">
        <f>X327*VLOOKUP(B327,'Mapping table'!$A:$L,7,0)</f>
        <v>0</v>
      </c>
      <c r="AE327" s="184"/>
      <c r="AF327" s="185">
        <f>X327*VLOOKUP(B327,'Mapping table'!$A:$L,6,0)</f>
        <v>0</v>
      </c>
      <c r="AG327" s="4"/>
      <c r="AH327" s="181">
        <f>VLOOKUP(B327,'Mapping table'!$A:$L,11,0)</f>
        <v>0</v>
      </c>
      <c r="AI327" s="4"/>
      <c r="AJ327" s="4"/>
      <c r="AK327" s="4"/>
      <c r="AL327" s="4"/>
      <c r="AM327" s="4"/>
    </row>
    <row r="328" ht="11.25" customHeight="1" outlineLevel="1">
      <c r="A328" s="161" t="str">
        <f>VLOOKUP(B328,'Mapping table'!A:C,3,0)</f>
        <v>Hardwares / Keys / T nuts</v>
      </c>
      <c r="B328" s="204" t="s">
        <v>526</v>
      </c>
      <c r="C328" s="69" t="str">
        <f>VLOOKUP(B328,'Mapping table'!A:B,2,0)</f>
        <v>T-nut inserts M10</v>
      </c>
      <c r="D328" s="4"/>
      <c r="E328" s="272"/>
      <c r="F328" s="273"/>
      <c r="R328" s="274"/>
      <c r="S328" s="102"/>
      <c r="T328" s="102" t="str">
        <f>IF(VLOOKUP($B328,'Mapping table'!$A:$L,8,0)=0,"",VLOOKUP($B328,'Mapping table'!$A:$L,8,0))</f>
        <v/>
      </c>
      <c r="U328" s="102" t="str">
        <f>IF(VLOOKUP($B328,'Mapping table'!$A:$L,9,0)=0,"",VLOOKUP($B328,'Mapping table'!$A:$L,9,0))</f>
        <v/>
      </c>
      <c r="V328" s="102" t="str">
        <f>IF(VLOOKUP($B328,'Mapping table'!$A:$L,12,0)=0,"",VLOOKUP($B328,'Mapping table'!$A:$L,12,0))</f>
        <v/>
      </c>
      <c r="W328" s="4"/>
      <c r="X328" s="181">
        <f t="shared" si="38"/>
        <v>0</v>
      </c>
      <c r="Y328" s="4"/>
      <c r="Z328" s="181">
        <f>X328*VLOOKUP(B328,'Mapping table'!$A:$L,11,0)</f>
        <v>0</v>
      </c>
      <c r="AA328" s="4"/>
      <c r="AB328" s="182">
        <f>X328*VLOOKUP(B328,'Mapping table'!A:T,4,0)</f>
        <v>0</v>
      </c>
      <c r="AC328" s="4"/>
      <c r="AD328" s="183">
        <f>X328*VLOOKUP(B328,'Mapping table'!$A:$L,7,0)</f>
        <v>0</v>
      </c>
      <c r="AE328" s="184"/>
      <c r="AF328" s="185">
        <f>X328*VLOOKUP(B328,'Mapping table'!$A:$L,6,0)</f>
        <v>0</v>
      </c>
      <c r="AG328" s="4"/>
      <c r="AH328" s="181">
        <f>VLOOKUP(B328,'Mapping table'!$A:$L,11,0)</f>
        <v>0</v>
      </c>
      <c r="AI328" s="4"/>
      <c r="AJ328" s="4"/>
      <c r="AK328" s="4"/>
      <c r="AL328" s="4"/>
      <c r="AM328" s="4"/>
    </row>
    <row r="329" ht="11.25" customHeight="1" outlineLevel="1">
      <c r="A329" s="161" t="str">
        <f>VLOOKUP(B329,'Mapping table'!A:C,3,0)</f>
        <v>Hardwares / Keys / T nuts</v>
      </c>
      <c r="B329" s="204" t="s">
        <v>527</v>
      </c>
      <c r="C329" s="69" t="str">
        <f>VLOOKUP(B329,'Mapping table'!A:B,2,0)</f>
        <v>L-shaped screw-in inserts M10 </v>
      </c>
      <c r="D329" s="4"/>
      <c r="E329" s="272"/>
      <c r="F329" s="273"/>
      <c r="R329" s="274"/>
      <c r="S329" s="102"/>
      <c r="T329" s="102"/>
      <c r="U329" s="102"/>
      <c r="V329" s="102"/>
      <c r="W329" s="4"/>
      <c r="X329" s="181">
        <f t="shared" si="38"/>
        <v>0</v>
      </c>
      <c r="Y329" s="4"/>
      <c r="Z329" s="181">
        <f>X329*VLOOKUP(B329,'Mapping table'!$A:$L,11,0)</f>
        <v>0</v>
      </c>
      <c r="AA329" s="4"/>
      <c r="AB329" s="182">
        <f>X329*VLOOKUP(B329,'Mapping table'!A:T,4,0)</f>
        <v>0</v>
      </c>
      <c r="AC329" s="4"/>
      <c r="AD329" s="183">
        <f>X329*VLOOKUP(B329,'Mapping table'!$A:$L,7,0)</f>
        <v>0</v>
      </c>
      <c r="AE329" s="184"/>
      <c r="AF329" s="185"/>
      <c r="AG329" s="4"/>
      <c r="AH329" s="181">
        <f>VLOOKUP(B329,'Mapping table'!$A:$L,11,0)</f>
        <v>0</v>
      </c>
      <c r="AI329" s="4"/>
      <c r="AJ329" s="4"/>
      <c r="AK329" s="4"/>
      <c r="AL329" s="4"/>
      <c r="AM329" s="4"/>
    </row>
    <row r="330" ht="11.25" customHeight="1" outlineLevel="1">
      <c r="A330" s="161" t="str">
        <f>VLOOKUP(B330,'Mapping table'!A:C,3,0)</f>
        <v>Hardwares / Keys / T nuts</v>
      </c>
      <c r="B330" s="205" t="s">
        <v>528</v>
      </c>
      <c r="C330" s="69" t="str">
        <f>VLOOKUP(B330,'Mapping table'!A:B,2,0)</f>
        <v>Route Markers (50 units)</v>
      </c>
      <c r="D330" s="4"/>
      <c r="E330" s="272"/>
      <c r="F330" s="275"/>
      <c r="G330" s="276"/>
      <c r="H330" s="276"/>
      <c r="I330" s="276"/>
      <c r="J330" s="276"/>
      <c r="K330" s="276"/>
      <c r="L330" s="276"/>
      <c r="M330" s="276"/>
      <c r="N330" s="276"/>
      <c r="O330" s="276"/>
      <c r="P330" s="276"/>
      <c r="Q330" s="276"/>
      <c r="R330" s="277"/>
      <c r="S330" s="102"/>
      <c r="T330" s="102"/>
      <c r="U330" s="102"/>
      <c r="V330" s="102"/>
      <c r="W330" s="4"/>
      <c r="X330" s="181">
        <f t="shared" si="38"/>
        <v>0</v>
      </c>
      <c r="Y330" s="4"/>
      <c r="Z330" s="181">
        <f>X330*VLOOKUP(B330,'Mapping table'!$A:$L,11,0)</f>
        <v>0</v>
      </c>
      <c r="AA330" s="4"/>
      <c r="AB330" s="182">
        <f>X330*VLOOKUP(B330,'Mapping table'!A:T,4,0)</f>
        <v>0</v>
      </c>
      <c r="AC330" s="4"/>
      <c r="AD330" s="183">
        <f>X330*VLOOKUP(B330,'Mapping table'!$A:$L,7,0)</f>
        <v>0</v>
      </c>
      <c r="AE330" s="227"/>
      <c r="AF330" s="183">
        <f>X330*VLOOKUP(B330,'Mapping table'!$A:$L,6,0)</f>
        <v>0</v>
      </c>
      <c r="AG330" s="4"/>
      <c r="AH330" s="181" t="str">
        <f>VLOOKUP(B330,'Mapping table'!$A:$L,11,0)</f>
        <v/>
      </c>
      <c r="AI330" s="4"/>
      <c r="AJ330" s="4"/>
      <c r="AK330" s="4"/>
      <c r="AL330" s="4"/>
      <c r="AM330" s="4"/>
    </row>
    <row r="331" ht="11.25" customHeight="1">
      <c r="A331" s="16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117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ht="11.25" customHeight="1">
      <c r="A332" s="16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117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ht="11.25" customHeight="1">
      <c r="A333" s="16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117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117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117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117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117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117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117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117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117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117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117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117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117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117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117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117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117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117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117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117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117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117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117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117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117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117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117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117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117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117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117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117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117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117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117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117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117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117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117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117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117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117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117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117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117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117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117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117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117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117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117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117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117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117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117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117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117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117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117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117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117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117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117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117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117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117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117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117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117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117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117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117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117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117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117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117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117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117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117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117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117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117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117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117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117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117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117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117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117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117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117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117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117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117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117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117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117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117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117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117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117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117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117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117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117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117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117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117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117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117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117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117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117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117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117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117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117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117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117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117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117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117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117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117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117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117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117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117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117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117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117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117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117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117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117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117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117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117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117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117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117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117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117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117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117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117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117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117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117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117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117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117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117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117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117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117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117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117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117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117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117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117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117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117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117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117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117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117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117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117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117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117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117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117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117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117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117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117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117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117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117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117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117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117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117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117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117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117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117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117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117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117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117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117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117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117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117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117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117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117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117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117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117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117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117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117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117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117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117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117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117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117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117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117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117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117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117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117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117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117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117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117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117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117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117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117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117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117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117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117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117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117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117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117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117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117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117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117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117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117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117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117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117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117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117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117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117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117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117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117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117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117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117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117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117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117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117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117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117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117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117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117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117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117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117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117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117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117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117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117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117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117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117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117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117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117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117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117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117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117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117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117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117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117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117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117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117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117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117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117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117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117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117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117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117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117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117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117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117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117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117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117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117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117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117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117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117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117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117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117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117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117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117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117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117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117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117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117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117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117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117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117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117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117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117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117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117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117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117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117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117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117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117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117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117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117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117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117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117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117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117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117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117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117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117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117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117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117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117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117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117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117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117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117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117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117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117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117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117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117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117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117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117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117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117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117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117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117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117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117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117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117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117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117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117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117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117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117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117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117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117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117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117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117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117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117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117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117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117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117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117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117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117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117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117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117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117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117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117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117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117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117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117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117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117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117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117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117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117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117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117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117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117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117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117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117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117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117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117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117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117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117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117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117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117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117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117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117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117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117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117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117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117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117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117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117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117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117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117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117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117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117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117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117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117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117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117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117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117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117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117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117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117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117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117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117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117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117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117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117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117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117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117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117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117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117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117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117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117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117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117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117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117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117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117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117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117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117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117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117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117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117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117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117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117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117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117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117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117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117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117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117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117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117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117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117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117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117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117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117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117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117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117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117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117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117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117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117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117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117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117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117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117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117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117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117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117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117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117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117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117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117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117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117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117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117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117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117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117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117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117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117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117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117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117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117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117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117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117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117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117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117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117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117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117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117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117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117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117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117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117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117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117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117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117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117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117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117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117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117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117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117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117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117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117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117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117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117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117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117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117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117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117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117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117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117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117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117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117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117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117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117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117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117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117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117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117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117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117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117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117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117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117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117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117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117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117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117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117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117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117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117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117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117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117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117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117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117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117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117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117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117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117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117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117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117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117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117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117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117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117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117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117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117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117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117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117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117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117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117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117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117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117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117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117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117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117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117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117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117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117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117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117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117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117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117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117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117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117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117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117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117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117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117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117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117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117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117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117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117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117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117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117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117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117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117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117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117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</row>
  </sheetData>
  <mergeCells count="27">
    <mergeCell ref="AF7:AF8"/>
    <mergeCell ref="AH7:AH8"/>
    <mergeCell ref="T1:U1"/>
    <mergeCell ref="E3:R3"/>
    <mergeCell ref="C7:C8"/>
    <mergeCell ref="X7:X8"/>
    <mergeCell ref="Z7:Z8"/>
    <mergeCell ref="AB7:AB8"/>
    <mergeCell ref="AD7:AD8"/>
    <mergeCell ref="S8:U8"/>
    <mergeCell ref="S9:U9"/>
    <mergeCell ref="S10:U10"/>
    <mergeCell ref="S11:U11"/>
    <mergeCell ref="S12:U12"/>
    <mergeCell ref="E14:R14"/>
    <mergeCell ref="E49:R49"/>
    <mergeCell ref="E221:R221"/>
    <mergeCell ref="E267:R267"/>
    <mergeCell ref="E294:R294"/>
    <mergeCell ref="F296:R330"/>
    <mergeCell ref="E61:R61"/>
    <mergeCell ref="E85:R85"/>
    <mergeCell ref="E131:R131"/>
    <mergeCell ref="E140:R140"/>
    <mergeCell ref="E150:R150"/>
    <mergeCell ref="E167:R167"/>
    <mergeCell ref="E194:R194"/>
  </mergeCells>
  <printOptions/>
  <pageMargins bottom="0.7480314960629921" footer="0.0" header="0.0" left="0.2362204724409449" right="0.2362204724409449" top="0.7480314960629921"/>
  <pageSetup fitToHeight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6.71"/>
    <col customWidth="1" min="2" max="2" width="58.86"/>
    <col customWidth="1" min="3" max="3" width="19.0"/>
    <col customWidth="1" min="4" max="26" width="11.43"/>
  </cols>
  <sheetData>
    <row r="1" ht="14.25" customHeight="1">
      <c r="A1" s="278" t="s">
        <v>529</v>
      </c>
      <c r="B1" s="278" t="s">
        <v>530</v>
      </c>
      <c r="C1" s="279" t="s">
        <v>531</v>
      </c>
    </row>
    <row r="2" ht="14.25" customHeight="1">
      <c r="A2" s="280" t="s">
        <v>532</v>
      </c>
      <c r="B2" s="280" t="s">
        <v>533</v>
      </c>
      <c r="C2" s="281">
        <v>102.0</v>
      </c>
    </row>
    <row r="3" ht="14.25" customHeight="1">
      <c r="A3" s="280" t="s">
        <v>534</v>
      </c>
      <c r="B3" s="280" t="s">
        <v>535</v>
      </c>
      <c r="C3" s="281">
        <v>91.0</v>
      </c>
    </row>
    <row r="4" ht="14.25" customHeight="1">
      <c r="A4" s="280" t="s">
        <v>528</v>
      </c>
      <c r="B4" s="280" t="s">
        <v>536</v>
      </c>
      <c r="C4" s="281">
        <v>57.0</v>
      </c>
    </row>
    <row r="5" ht="14.25" customHeight="1">
      <c r="A5" s="280" t="s">
        <v>313</v>
      </c>
      <c r="B5" s="280" t="s">
        <v>537</v>
      </c>
      <c r="C5" s="281">
        <v>41.0</v>
      </c>
    </row>
    <row r="6" ht="14.25" customHeight="1">
      <c r="A6" s="280" t="s">
        <v>312</v>
      </c>
      <c r="B6" s="280" t="s">
        <v>538</v>
      </c>
      <c r="C6" s="281">
        <v>36.0</v>
      </c>
    </row>
    <row r="7" ht="14.25" customHeight="1">
      <c r="A7" s="280" t="s">
        <v>539</v>
      </c>
      <c r="B7" s="280" t="s">
        <v>540</v>
      </c>
      <c r="C7" s="281">
        <v>33.0</v>
      </c>
    </row>
    <row r="8" ht="14.25" customHeight="1">
      <c r="A8" s="280" t="s">
        <v>541</v>
      </c>
      <c r="B8" s="280" t="s">
        <v>542</v>
      </c>
      <c r="C8" s="281">
        <v>26.0</v>
      </c>
    </row>
    <row r="9" ht="14.25" customHeight="1">
      <c r="A9" s="280" t="s">
        <v>383</v>
      </c>
      <c r="B9" s="280" t="s">
        <v>543</v>
      </c>
      <c r="C9" s="281">
        <v>25.0</v>
      </c>
    </row>
    <row r="10" ht="14.25" customHeight="1">
      <c r="A10" s="280" t="s">
        <v>544</v>
      </c>
      <c r="B10" s="280" t="s">
        <v>545</v>
      </c>
      <c r="C10" s="281">
        <v>23.0</v>
      </c>
    </row>
    <row r="11" ht="14.25" customHeight="1">
      <c r="A11" s="280" t="s">
        <v>546</v>
      </c>
      <c r="B11" s="280" t="s">
        <v>547</v>
      </c>
      <c r="C11" s="281">
        <v>21.0</v>
      </c>
    </row>
    <row r="12" ht="14.25" customHeight="1">
      <c r="A12" s="280" t="s">
        <v>548</v>
      </c>
      <c r="B12" s="280" t="s">
        <v>549</v>
      </c>
      <c r="C12" s="281">
        <v>21.0</v>
      </c>
    </row>
    <row r="13" ht="14.25" customHeight="1">
      <c r="A13" s="280" t="s">
        <v>550</v>
      </c>
      <c r="B13" s="280" t="s">
        <v>551</v>
      </c>
      <c r="C13" s="281">
        <v>21.0</v>
      </c>
    </row>
    <row r="14" ht="14.25" customHeight="1">
      <c r="A14" s="280" t="s">
        <v>552</v>
      </c>
      <c r="B14" s="280" t="s">
        <v>553</v>
      </c>
      <c r="C14" s="281">
        <v>20.0</v>
      </c>
    </row>
    <row r="15" ht="14.25" customHeight="1">
      <c r="A15" s="280" t="s">
        <v>554</v>
      </c>
      <c r="B15" s="280" t="s">
        <v>555</v>
      </c>
      <c r="C15" s="281">
        <v>20.0</v>
      </c>
    </row>
    <row r="16" ht="14.25" customHeight="1">
      <c r="A16" s="280" t="s">
        <v>556</v>
      </c>
      <c r="B16" s="280" t="s">
        <v>557</v>
      </c>
      <c r="C16" s="281">
        <v>19.0</v>
      </c>
    </row>
    <row r="17" ht="14.25" customHeight="1">
      <c r="A17" s="280" t="s">
        <v>558</v>
      </c>
      <c r="B17" s="280" t="s">
        <v>559</v>
      </c>
      <c r="C17" s="281">
        <v>19.0</v>
      </c>
    </row>
    <row r="18" ht="14.25" customHeight="1">
      <c r="A18" s="280" t="s">
        <v>560</v>
      </c>
      <c r="B18" s="280" t="s">
        <v>561</v>
      </c>
      <c r="C18" s="281">
        <v>19.0</v>
      </c>
    </row>
    <row r="19" ht="14.25" customHeight="1">
      <c r="A19" s="280" t="s">
        <v>562</v>
      </c>
      <c r="B19" s="280" t="s">
        <v>563</v>
      </c>
      <c r="C19" s="281">
        <v>19.0</v>
      </c>
    </row>
    <row r="20" ht="14.25" customHeight="1">
      <c r="A20" s="280" t="s">
        <v>311</v>
      </c>
      <c r="B20" s="280" t="s">
        <v>564</v>
      </c>
      <c r="C20" s="281">
        <v>18.0</v>
      </c>
    </row>
    <row r="21" ht="14.25" customHeight="1">
      <c r="A21" s="280" t="s">
        <v>565</v>
      </c>
      <c r="B21" s="280" t="s">
        <v>566</v>
      </c>
      <c r="C21" s="281">
        <v>18.0</v>
      </c>
    </row>
    <row r="22" ht="14.25" customHeight="1">
      <c r="A22" s="280" t="s">
        <v>567</v>
      </c>
      <c r="B22" s="280" t="s">
        <v>568</v>
      </c>
      <c r="C22" s="281">
        <v>18.0</v>
      </c>
    </row>
    <row r="23" ht="14.25" customHeight="1">
      <c r="A23" s="280" t="s">
        <v>569</v>
      </c>
      <c r="B23" s="280" t="s">
        <v>570</v>
      </c>
      <c r="C23" s="281">
        <v>17.0</v>
      </c>
    </row>
    <row r="24" ht="14.25" customHeight="1">
      <c r="A24" s="280" t="s">
        <v>571</v>
      </c>
      <c r="B24" s="280" t="s">
        <v>572</v>
      </c>
      <c r="C24" s="281">
        <v>17.0</v>
      </c>
    </row>
    <row r="25" ht="14.25" customHeight="1">
      <c r="A25" s="280" t="s">
        <v>573</v>
      </c>
      <c r="B25" s="280" t="s">
        <v>574</v>
      </c>
      <c r="C25" s="281">
        <v>16.0</v>
      </c>
    </row>
    <row r="26" ht="14.25" customHeight="1">
      <c r="A26" s="280" t="s">
        <v>575</v>
      </c>
      <c r="B26" s="280" t="s">
        <v>576</v>
      </c>
      <c r="C26" s="281">
        <v>15.0</v>
      </c>
    </row>
    <row r="27" ht="14.25" customHeight="1">
      <c r="A27" s="280" t="s">
        <v>577</v>
      </c>
      <c r="B27" s="280" t="s">
        <v>578</v>
      </c>
      <c r="C27" s="281">
        <v>15.0</v>
      </c>
    </row>
    <row r="28" ht="14.25" customHeight="1">
      <c r="A28" s="280" t="s">
        <v>579</v>
      </c>
      <c r="B28" s="280" t="s">
        <v>580</v>
      </c>
      <c r="C28" s="281">
        <v>14.0</v>
      </c>
    </row>
    <row r="29" ht="14.25" customHeight="1">
      <c r="A29" s="280" t="s">
        <v>581</v>
      </c>
      <c r="B29" s="280" t="s">
        <v>582</v>
      </c>
      <c r="C29" s="281">
        <v>14.0</v>
      </c>
    </row>
    <row r="30" ht="14.25" customHeight="1">
      <c r="A30" s="280" t="s">
        <v>583</v>
      </c>
      <c r="B30" s="280" t="s">
        <v>584</v>
      </c>
      <c r="C30" s="281">
        <v>14.0</v>
      </c>
    </row>
    <row r="31" ht="14.25" customHeight="1">
      <c r="A31" s="280" t="s">
        <v>585</v>
      </c>
      <c r="B31" s="280" t="s">
        <v>586</v>
      </c>
      <c r="C31" s="281">
        <v>13.0</v>
      </c>
    </row>
    <row r="32" ht="14.25" customHeight="1">
      <c r="A32" s="280" t="s">
        <v>587</v>
      </c>
      <c r="B32" s="280" t="s">
        <v>588</v>
      </c>
      <c r="C32" s="281">
        <v>13.0</v>
      </c>
    </row>
    <row r="33" ht="14.25" customHeight="1">
      <c r="A33" s="280" t="s">
        <v>589</v>
      </c>
      <c r="B33" s="280" t="s">
        <v>590</v>
      </c>
      <c r="C33" s="281">
        <v>13.0</v>
      </c>
    </row>
    <row r="34" ht="14.25" customHeight="1">
      <c r="A34" s="280" t="s">
        <v>591</v>
      </c>
      <c r="B34" s="280" t="s">
        <v>592</v>
      </c>
      <c r="C34" s="281">
        <v>13.0</v>
      </c>
    </row>
    <row r="35" ht="14.25" customHeight="1">
      <c r="A35" s="280" t="s">
        <v>593</v>
      </c>
      <c r="B35" s="280" t="s">
        <v>594</v>
      </c>
      <c r="C35" s="281">
        <v>12.0</v>
      </c>
    </row>
    <row r="36" ht="14.25" customHeight="1">
      <c r="A36" s="280" t="s">
        <v>595</v>
      </c>
      <c r="B36" s="280" t="s">
        <v>596</v>
      </c>
      <c r="C36" s="281">
        <v>12.0</v>
      </c>
    </row>
    <row r="37" ht="14.25" customHeight="1">
      <c r="A37" s="280" t="s">
        <v>597</v>
      </c>
      <c r="B37" s="280" t="s">
        <v>598</v>
      </c>
      <c r="C37" s="281">
        <v>12.0</v>
      </c>
    </row>
    <row r="38" ht="14.25" customHeight="1">
      <c r="A38" s="280" t="s">
        <v>599</v>
      </c>
      <c r="B38" s="280" t="s">
        <v>600</v>
      </c>
      <c r="C38" s="281">
        <v>12.0</v>
      </c>
    </row>
    <row r="39" ht="14.25" customHeight="1">
      <c r="A39" s="280" t="s">
        <v>601</v>
      </c>
      <c r="B39" s="280" t="s">
        <v>602</v>
      </c>
      <c r="C39" s="281">
        <v>12.0</v>
      </c>
    </row>
    <row r="40" ht="14.25" customHeight="1">
      <c r="A40" s="280" t="s">
        <v>603</v>
      </c>
      <c r="B40" s="280" t="s">
        <v>604</v>
      </c>
      <c r="C40" s="281">
        <v>12.0</v>
      </c>
    </row>
    <row r="41" ht="14.25" customHeight="1">
      <c r="A41" s="280" t="s">
        <v>605</v>
      </c>
      <c r="B41" s="280" t="s">
        <v>606</v>
      </c>
      <c r="C41" s="281">
        <v>11.0</v>
      </c>
    </row>
    <row r="42" ht="14.25" customHeight="1">
      <c r="A42" s="280" t="s">
        <v>607</v>
      </c>
      <c r="B42" s="280" t="s">
        <v>608</v>
      </c>
      <c r="C42" s="281">
        <v>11.0</v>
      </c>
    </row>
    <row r="43" ht="14.25" customHeight="1">
      <c r="A43" s="280" t="s">
        <v>609</v>
      </c>
      <c r="B43" s="280" t="s">
        <v>610</v>
      </c>
      <c r="C43" s="281">
        <v>11.0</v>
      </c>
    </row>
    <row r="44" ht="14.25" customHeight="1">
      <c r="A44" s="280" t="s">
        <v>611</v>
      </c>
      <c r="B44" s="280" t="s">
        <v>612</v>
      </c>
      <c r="C44" s="281">
        <v>11.0</v>
      </c>
    </row>
    <row r="45" ht="14.25" customHeight="1">
      <c r="A45" s="280" t="s">
        <v>613</v>
      </c>
      <c r="B45" s="280" t="s">
        <v>614</v>
      </c>
      <c r="C45" s="281">
        <v>11.0</v>
      </c>
    </row>
    <row r="46" ht="14.25" customHeight="1">
      <c r="A46" s="280" t="s">
        <v>615</v>
      </c>
      <c r="B46" s="280" t="s">
        <v>616</v>
      </c>
      <c r="C46" s="281">
        <v>11.0</v>
      </c>
    </row>
    <row r="47" ht="14.25" customHeight="1">
      <c r="A47" s="280" t="s">
        <v>617</v>
      </c>
      <c r="B47" s="280" t="s">
        <v>618</v>
      </c>
      <c r="C47" s="281">
        <v>11.0</v>
      </c>
    </row>
    <row r="48" ht="14.25" customHeight="1">
      <c r="A48" s="280" t="s">
        <v>619</v>
      </c>
      <c r="B48" s="280" t="s">
        <v>620</v>
      </c>
      <c r="C48" s="281">
        <v>11.0</v>
      </c>
    </row>
    <row r="49" ht="14.25" customHeight="1">
      <c r="A49" s="280" t="s">
        <v>621</v>
      </c>
      <c r="B49" s="280" t="s">
        <v>622</v>
      </c>
      <c r="C49" s="281">
        <v>11.0</v>
      </c>
    </row>
    <row r="50" ht="14.25" customHeight="1">
      <c r="A50" s="280" t="s">
        <v>623</v>
      </c>
      <c r="B50" s="280" t="s">
        <v>624</v>
      </c>
      <c r="C50" s="281">
        <v>11.0</v>
      </c>
    </row>
    <row r="51" ht="14.25" customHeight="1">
      <c r="A51" s="280" t="s">
        <v>625</v>
      </c>
      <c r="B51" s="280" t="s">
        <v>626</v>
      </c>
      <c r="C51" s="281">
        <v>11.0</v>
      </c>
    </row>
    <row r="52" ht="14.25" customHeight="1">
      <c r="A52" s="280" t="s">
        <v>627</v>
      </c>
      <c r="B52" s="280" t="s">
        <v>628</v>
      </c>
      <c r="C52" s="281">
        <v>11.0</v>
      </c>
    </row>
    <row r="53" ht="14.25" customHeight="1">
      <c r="A53" s="280" t="s">
        <v>629</v>
      </c>
      <c r="B53" s="280" t="s">
        <v>630</v>
      </c>
      <c r="C53" s="281">
        <v>10.0</v>
      </c>
    </row>
    <row r="54" ht="14.25" customHeight="1">
      <c r="A54" s="280" t="s">
        <v>631</v>
      </c>
      <c r="B54" s="280" t="s">
        <v>632</v>
      </c>
      <c r="C54" s="281">
        <v>10.0</v>
      </c>
    </row>
    <row r="55" ht="14.25" customHeight="1">
      <c r="A55" s="280" t="s">
        <v>633</v>
      </c>
      <c r="B55" s="280" t="s">
        <v>634</v>
      </c>
      <c r="C55" s="281">
        <v>10.0</v>
      </c>
    </row>
    <row r="56" ht="14.25" customHeight="1">
      <c r="A56" s="280" t="s">
        <v>635</v>
      </c>
      <c r="B56" s="280" t="s">
        <v>636</v>
      </c>
      <c r="C56" s="281">
        <v>10.0</v>
      </c>
    </row>
    <row r="57" ht="14.25" customHeight="1">
      <c r="A57" s="280" t="s">
        <v>637</v>
      </c>
      <c r="B57" s="280" t="s">
        <v>638</v>
      </c>
      <c r="C57" s="281">
        <v>10.0</v>
      </c>
    </row>
    <row r="58" ht="14.25" customHeight="1">
      <c r="A58" s="280" t="s">
        <v>639</v>
      </c>
      <c r="B58" s="280" t="s">
        <v>640</v>
      </c>
      <c r="C58" s="281">
        <v>10.0</v>
      </c>
    </row>
    <row r="59" ht="14.25" customHeight="1">
      <c r="A59" s="280" t="s">
        <v>641</v>
      </c>
      <c r="B59" s="280" t="s">
        <v>642</v>
      </c>
      <c r="C59" s="281">
        <v>10.0</v>
      </c>
    </row>
    <row r="60" ht="14.25" customHeight="1">
      <c r="A60" s="280" t="s">
        <v>643</v>
      </c>
      <c r="B60" s="280" t="s">
        <v>644</v>
      </c>
      <c r="C60" s="281">
        <v>10.0</v>
      </c>
    </row>
    <row r="61" ht="14.25" customHeight="1">
      <c r="A61" s="280" t="s">
        <v>645</v>
      </c>
      <c r="B61" s="280" t="s">
        <v>646</v>
      </c>
      <c r="C61" s="281">
        <v>10.0</v>
      </c>
    </row>
    <row r="62" ht="14.25" customHeight="1">
      <c r="A62" s="280" t="s">
        <v>647</v>
      </c>
      <c r="B62" s="280" t="s">
        <v>648</v>
      </c>
      <c r="C62" s="281">
        <v>10.0</v>
      </c>
    </row>
    <row r="63" ht="14.25" customHeight="1">
      <c r="A63" s="280" t="s">
        <v>649</v>
      </c>
      <c r="B63" s="280" t="s">
        <v>650</v>
      </c>
      <c r="C63" s="281">
        <v>10.0</v>
      </c>
    </row>
    <row r="64" ht="14.25" customHeight="1">
      <c r="A64" s="280" t="s">
        <v>651</v>
      </c>
      <c r="B64" s="280" t="s">
        <v>652</v>
      </c>
      <c r="C64" s="281">
        <v>10.0</v>
      </c>
    </row>
    <row r="65" ht="14.25" customHeight="1">
      <c r="A65" s="280" t="s">
        <v>653</v>
      </c>
      <c r="B65" s="280" t="s">
        <v>654</v>
      </c>
      <c r="C65" s="281">
        <v>10.0</v>
      </c>
    </row>
    <row r="66" ht="14.25" customHeight="1">
      <c r="A66" s="280" t="s">
        <v>655</v>
      </c>
      <c r="B66" s="280" t="s">
        <v>656</v>
      </c>
      <c r="C66" s="281">
        <v>10.0</v>
      </c>
    </row>
    <row r="67" ht="14.25" customHeight="1">
      <c r="A67" s="280" t="s">
        <v>657</v>
      </c>
      <c r="B67" s="280" t="s">
        <v>658</v>
      </c>
      <c r="C67" s="281">
        <v>10.0</v>
      </c>
    </row>
    <row r="68" ht="14.25" customHeight="1">
      <c r="A68" s="280" t="s">
        <v>659</v>
      </c>
      <c r="B68" s="280" t="s">
        <v>660</v>
      </c>
      <c r="C68" s="281">
        <v>10.0</v>
      </c>
    </row>
    <row r="69" ht="14.25" customHeight="1">
      <c r="A69" s="280" t="s">
        <v>661</v>
      </c>
      <c r="B69" s="280" t="s">
        <v>662</v>
      </c>
      <c r="C69" s="281">
        <v>10.0</v>
      </c>
    </row>
    <row r="70" ht="14.25" customHeight="1">
      <c r="A70" s="280" t="s">
        <v>663</v>
      </c>
      <c r="B70" s="280" t="s">
        <v>664</v>
      </c>
      <c r="C70" s="281">
        <v>10.0</v>
      </c>
    </row>
    <row r="71" ht="14.25" customHeight="1">
      <c r="A71" s="280" t="s">
        <v>665</v>
      </c>
      <c r="B71" s="280" t="s">
        <v>666</v>
      </c>
      <c r="C71" s="281">
        <v>10.0</v>
      </c>
    </row>
    <row r="72" ht="14.25" customHeight="1">
      <c r="A72" s="280" t="s">
        <v>667</v>
      </c>
      <c r="B72" s="280" t="s">
        <v>668</v>
      </c>
      <c r="C72" s="281">
        <v>10.0</v>
      </c>
    </row>
    <row r="73" ht="14.25" customHeight="1">
      <c r="A73" s="280" t="s">
        <v>669</v>
      </c>
      <c r="B73" s="280" t="s">
        <v>670</v>
      </c>
      <c r="C73" s="281">
        <v>10.0</v>
      </c>
    </row>
    <row r="74" ht="14.25" customHeight="1">
      <c r="A74" s="280" t="s">
        <v>671</v>
      </c>
      <c r="B74" s="280" t="s">
        <v>672</v>
      </c>
      <c r="C74" s="281">
        <v>10.0</v>
      </c>
    </row>
    <row r="75" ht="14.25" customHeight="1">
      <c r="A75" s="280" t="s">
        <v>673</v>
      </c>
      <c r="B75" s="280" t="s">
        <v>674</v>
      </c>
      <c r="C75" s="281">
        <v>10.0</v>
      </c>
    </row>
    <row r="76" ht="14.25" customHeight="1">
      <c r="A76" s="280" t="s">
        <v>675</v>
      </c>
      <c r="B76" s="280" t="s">
        <v>676</v>
      </c>
      <c r="C76" s="281">
        <v>9.0</v>
      </c>
    </row>
    <row r="77" ht="14.25" customHeight="1">
      <c r="A77" s="280" t="s">
        <v>677</v>
      </c>
      <c r="B77" s="280" t="s">
        <v>678</v>
      </c>
      <c r="C77" s="281">
        <v>9.0</v>
      </c>
    </row>
    <row r="78" ht="14.25" customHeight="1">
      <c r="A78" s="280" t="s">
        <v>679</v>
      </c>
      <c r="B78" s="280" t="s">
        <v>680</v>
      </c>
      <c r="C78" s="281">
        <v>9.0</v>
      </c>
    </row>
    <row r="79" ht="14.25" customHeight="1">
      <c r="A79" s="280" t="s">
        <v>681</v>
      </c>
      <c r="B79" s="280" t="s">
        <v>682</v>
      </c>
      <c r="C79" s="281">
        <v>9.0</v>
      </c>
    </row>
    <row r="80" ht="14.25" customHeight="1">
      <c r="A80" s="280" t="s">
        <v>683</v>
      </c>
      <c r="B80" s="280" t="s">
        <v>684</v>
      </c>
      <c r="C80" s="281">
        <v>9.0</v>
      </c>
    </row>
    <row r="81" ht="14.25" customHeight="1">
      <c r="A81" s="280" t="s">
        <v>685</v>
      </c>
      <c r="B81" s="280" t="s">
        <v>686</v>
      </c>
      <c r="C81" s="281">
        <v>9.0</v>
      </c>
    </row>
    <row r="82" ht="14.25" customHeight="1">
      <c r="A82" s="280" t="s">
        <v>687</v>
      </c>
      <c r="B82" s="280" t="s">
        <v>688</v>
      </c>
      <c r="C82" s="281">
        <v>9.0</v>
      </c>
    </row>
    <row r="83" ht="14.25" customHeight="1">
      <c r="A83" s="280" t="s">
        <v>689</v>
      </c>
      <c r="B83" s="280" t="s">
        <v>690</v>
      </c>
      <c r="C83" s="281">
        <v>9.0</v>
      </c>
    </row>
    <row r="84" ht="14.25" customHeight="1">
      <c r="A84" s="280" t="s">
        <v>691</v>
      </c>
      <c r="B84" s="280" t="s">
        <v>692</v>
      </c>
      <c r="C84" s="281">
        <v>9.0</v>
      </c>
    </row>
    <row r="85" ht="14.25" customHeight="1">
      <c r="A85" s="280" t="s">
        <v>693</v>
      </c>
      <c r="B85" s="280" t="s">
        <v>694</v>
      </c>
      <c r="C85" s="281">
        <v>9.0</v>
      </c>
    </row>
    <row r="86" ht="14.25" customHeight="1">
      <c r="A86" s="280" t="s">
        <v>695</v>
      </c>
      <c r="B86" s="280" t="s">
        <v>696</v>
      </c>
      <c r="C86" s="281">
        <v>9.0</v>
      </c>
    </row>
    <row r="87" ht="14.25" customHeight="1">
      <c r="A87" s="280" t="s">
        <v>697</v>
      </c>
      <c r="B87" s="280" t="s">
        <v>698</v>
      </c>
      <c r="C87" s="281">
        <v>9.0</v>
      </c>
    </row>
    <row r="88" ht="14.25" customHeight="1">
      <c r="A88" s="280" t="s">
        <v>699</v>
      </c>
      <c r="B88" s="280" t="s">
        <v>700</v>
      </c>
      <c r="C88" s="281">
        <v>9.0</v>
      </c>
    </row>
    <row r="89" ht="14.25" customHeight="1">
      <c r="A89" s="280" t="s">
        <v>701</v>
      </c>
      <c r="B89" s="280" t="s">
        <v>702</v>
      </c>
      <c r="C89" s="281">
        <v>9.0</v>
      </c>
    </row>
    <row r="90" ht="14.25" customHeight="1">
      <c r="A90" s="280" t="s">
        <v>703</v>
      </c>
      <c r="B90" s="280" t="s">
        <v>704</v>
      </c>
      <c r="C90" s="281">
        <v>9.0</v>
      </c>
    </row>
    <row r="91" ht="14.25" customHeight="1">
      <c r="A91" s="280" t="s">
        <v>705</v>
      </c>
      <c r="B91" s="280" t="s">
        <v>706</v>
      </c>
      <c r="C91" s="281">
        <v>9.0</v>
      </c>
    </row>
    <row r="92" ht="14.25" customHeight="1">
      <c r="A92" s="280" t="s">
        <v>707</v>
      </c>
      <c r="B92" s="280" t="s">
        <v>708</v>
      </c>
      <c r="C92" s="281">
        <v>9.0</v>
      </c>
    </row>
    <row r="93" ht="14.25" customHeight="1">
      <c r="A93" s="280" t="s">
        <v>709</v>
      </c>
      <c r="B93" s="280" t="s">
        <v>710</v>
      </c>
      <c r="C93" s="281">
        <v>9.0</v>
      </c>
    </row>
    <row r="94" ht="14.25" customHeight="1">
      <c r="A94" s="280" t="s">
        <v>711</v>
      </c>
      <c r="B94" s="280" t="s">
        <v>712</v>
      </c>
      <c r="C94" s="281">
        <v>9.0</v>
      </c>
    </row>
    <row r="95" ht="14.25" customHeight="1">
      <c r="A95" s="280" t="s">
        <v>713</v>
      </c>
      <c r="B95" s="280" t="s">
        <v>714</v>
      </c>
      <c r="C95" s="281">
        <v>9.0</v>
      </c>
    </row>
    <row r="96" ht="14.25" customHeight="1">
      <c r="A96" s="280" t="s">
        <v>715</v>
      </c>
      <c r="B96" s="280" t="s">
        <v>716</v>
      </c>
      <c r="C96" s="281">
        <v>9.0</v>
      </c>
    </row>
    <row r="97" ht="14.25" customHeight="1">
      <c r="A97" s="280" t="s">
        <v>717</v>
      </c>
      <c r="B97" s="280" t="s">
        <v>718</v>
      </c>
      <c r="C97" s="281">
        <v>9.0</v>
      </c>
    </row>
    <row r="98" ht="14.25" customHeight="1">
      <c r="A98" s="280" t="s">
        <v>719</v>
      </c>
      <c r="B98" s="280" t="s">
        <v>720</v>
      </c>
      <c r="C98" s="281">
        <v>9.0</v>
      </c>
    </row>
    <row r="99" ht="14.25" customHeight="1">
      <c r="A99" s="280" t="s">
        <v>721</v>
      </c>
      <c r="B99" s="280" t="s">
        <v>722</v>
      </c>
      <c r="C99" s="281">
        <v>9.0</v>
      </c>
    </row>
    <row r="100" ht="14.25" customHeight="1">
      <c r="A100" s="280" t="s">
        <v>723</v>
      </c>
      <c r="B100" s="280" t="s">
        <v>724</v>
      </c>
      <c r="C100" s="281">
        <v>8.0</v>
      </c>
    </row>
    <row r="101" ht="14.25" customHeight="1">
      <c r="A101" s="280" t="s">
        <v>725</v>
      </c>
      <c r="B101" s="280" t="s">
        <v>726</v>
      </c>
      <c r="C101" s="281">
        <v>8.0</v>
      </c>
    </row>
    <row r="102" ht="14.25" customHeight="1">
      <c r="A102" s="280" t="s">
        <v>727</v>
      </c>
      <c r="B102" s="280" t="s">
        <v>728</v>
      </c>
      <c r="C102" s="281">
        <v>8.0</v>
      </c>
    </row>
    <row r="103" ht="14.25" customHeight="1">
      <c r="A103" s="280" t="s">
        <v>729</v>
      </c>
      <c r="B103" s="280" t="s">
        <v>730</v>
      </c>
      <c r="C103" s="281">
        <v>8.0</v>
      </c>
    </row>
    <row r="104" ht="14.25" customHeight="1">
      <c r="A104" s="280" t="s">
        <v>731</v>
      </c>
      <c r="B104" s="280" t="s">
        <v>732</v>
      </c>
      <c r="C104" s="281">
        <v>8.0</v>
      </c>
    </row>
    <row r="105" ht="14.25" customHeight="1">
      <c r="A105" s="280" t="s">
        <v>733</v>
      </c>
      <c r="B105" s="280" t="s">
        <v>734</v>
      </c>
      <c r="C105" s="281">
        <v>8.0</v>
      </c>
    </row>
    <row r="106" ht="14.25" customHeight="1">
      <c r="A106" s="280" t="s">
        <v>735</v>
      </c>
      <c r="B106" s="280" t="s">
        <v>736</v>
      </c>
      <c r="C106" s="281">
        <v>8.0</v>
      </c>
    </row>
    <row r="107" ht="14.25" customHeight="1">
      <c r="A107" s="280" t="s">
        <v>737</v>
      </c>
      <c r="B107" s="280" t="s">
        <v>738</v>
      </c>
      <c r="C107" s="281">
        <v>8.0</v>
      </c>
    </row>
    <row r="108" ht="14.25" customHeight="1">
      <c r="A108" s="280" t="s">
        <v>739</v>
      </c>
      <c r="B108" s="280" t="s">
        <v>740</v>
      </c>
      <c r="C108" s="281">
        <v>8.0</v>
      </c>
    </row>
    <row r="109" ht="14.25" customHeight="1">
      <c r="A109" s="280" t="s">
        <v>741</v>
      </c>
      <c r="B109" s="280" t="s">
        <v>742</v>
      </c>
      <c r="C109" s="281">
        <v>8.0</v>
      </c>
    </row>
    <row r="110" ht="14.25" customHeight="1">
      <c r="A110" s="280" t="s">
        <v>743</v>
      </c>
      <c r="B110" s="280" t="s">
        <v>744</v>
      </c>
      <c r="C110" s="281">
        <v>8.0</v>
      </c>
    </row>
    <row r="111" ht="14.25" customHeight="1">
      <c r="A111" s="280" t="s">
        <v>745</v>
      </c>
      <c r="B111" s="280" t="s">
        <v>746</v>
      </c>
      <c r="C111" s="281">
        <v>8.0</v>
      </c>
    </row>
    <row r="112" ht="14.25" customHeight="1">
      <c r="A112" s="280" t="s">
        <v>747</v>
      </c>
      <c r="B112" s="280" t="s">
        <v>748</v>
      </c>
      <c r="C112" s="281">
        <v>8.0</v>
      </c>
    </row>
    <row r="113" ht="14.25" customHeight="1">
      <c r="A113" s="280" t="s">
        <v>749</v>
      </c>
      <c r="B113" s="280" t="s">
        <v>750</v>
      </c>
      <c r="C113" s="281">
        <v>8.0</v>
      </c>
    </row>
    <row r="114" ht="14.25" customHeight="1">
      <c r="A114" s="280" t="s">
        <v>751</v>
      </c>
      <c r="B114" s="280" t="s">
        <v>752</v>
      </c>
      <c r="C114" s="281">
        <v>8.0</v>
      </c>
    </row>
    <row r="115" ht="14.25" customHeight="1">
      <c r="A115" s="280" t="s">
        <v>753</v>
      </c>
      <c r="B115" s="280" t="s">
        <v>754</v>
      </c>
      <c r="C115" s="281">
        <v>8.0</v>
      </c>
    </row>
    <row r="116" ht="14.25" customHeight="1">
      <c r="A116" s="280" t="s">
        <v>755</v>
      </c>
      <c r="B116" s="280" t="s">
        <v>756</v>
      </c>
      <c r="C116" s="281">
        <v>8.0</v>
      </c>
    </row>
    <row r="117" ht="14.25" customHeight="1">
      <c r="A117" s="280" t="s">
        <v>757</v>
      </c>
      <c r="B117" s="280" t="s">
        <v>758</v>
      </c>
      <c r="C117" s="281">
        <v>8.0</v>
      </c>
    </row>
    <row r="118" ht="14.25" customHeight="1">
      <c r="A118" s="280" t="s">
        <v>759</v>
      </c>
      <c r="B118" s="280" t="s">
        <v>760</v>
      </c>
      <c r="C118" s="281">
        <v>8.0</v>
      </c>
    </row>
    <row r="119" ht="14.25" customHeight="1">
      <c r="A119" s="280" t="s">
        <v>761</v>
      </c>
      <c r="B119" s="280" t="s">
        <v>762</v>
      </c>
      <c r="C119" s="281">
        <v>8.0</v>
      </c>
    </row>
    <row r="120" ht="14.25" customHeight="1">
      <c r="A120" s="280" t="s">
        <v>763</v>
      </c>
      <c r="B120" s="280" t="s">
        <v>764</v>
      </c>
      <c r="C120" s="281">
        <v>8.0</v>
      </c>
    </row>
    <row r="121" ht="14.25" customHeight="1">
      <c r="A121" s="280" t="s">
        <v>765</v>
      </c>
      <c r="B121" s="280" t="s">
        <v>766</v>
      </c>
      <c r="C121" s="281">
        <v>8.0</v>
      </c>
    </row>
    <row r="122" ht="14.25" customHeight="1">
      <c r="A122" s="280" t="s">
        <v>767</v>
      </c>
      <c r="B122" s="280" t="s">
        <v>768</v>
      </c>
      <c r="C122" s="281">
        <v>8.0</v>
      </c>
    </row>
    <row r="123" ht="14.25" customHeight="1">
      <c r="A123" s="280" t="s">
        <v>769</v>
      </c>
      <c r="B123" s="280" t="s">
        <v>770</v>
      </c>
      <c r="C123" s="281">
        <v>8.0</v>
      </c>
    </row>
    <row r="124" ht="14.25" customHeight="1">
      <c r="A124" s="280" t="s">
        <v>771</v>
      </c>
      <c r="B124" s="280" t="s">
        <v>772</v>
      </c>
      <c r="C124" s="281">
        <v>8.0</v>
      </c>
    </row>
    <row r="125" ht="14.25" customHeight="1">
      <c r="A125" s="280" t="s">
        <v>773</v>
      </c>
      <c r="B125" s="280" t="s">
        <v>774</v>
      </c>
      <c r="C125" s="281">
        <v>8.0</v>
      </c>
    </row>
    <row r="126" ht="14.25" customHeight="1">
      <c r="A126" s="280" t="s">
        <v>775</v>
      </c>
      <c r="B126" s="280" t="s">
        <v>776</v>
      </c>
      <c r="C126" s="281">
        <v>8.0</v>
      </c>
    </row>
    <row r="127" ht="14.25" customHeight="1">
      <c r="A127" s="280" t="s">
        <v>777</v>
      </c>
      <c r="B127" s="280" t="s">
        <v>778</v>
      </c>
      <c r="C127" s="281">
        <v>8.0</v>
      </c>
    </row>
    <row r="128" ht="14.25" customHeight="1">
      <c r="A128" s="280" t="s">
        <v>779</v>
      </c>
      <c r="B128" s="280" t="s">
        <v>780</v>
      </c>
      <c r="C128" s="281">
        <v>8.0</v>
      </c>
    </row>
    <row r="129" ht="14.25" customHeight="1">
      <c r="A129" s="280" t="s">
        <v>781</v>
      </c>
      <c r="B129" s="280" t="s">
        <v>782</v>
      </c>
      <c r="C129" s="281">
        <v>8.0</v>
      </c>
    </row>
    <row r="130" ht="14.25" customHeight="1">
      <c r="A130" s="280" t="s">
        <v>783</v>
      </c>
      <c r="B130" s="280" t="s">
        <v>784</v>
      </c>
      <c r="C130" s="281">
        <v>8.0</v>
      </c>
    </row>
    <row r="131" ht="14.25" customHeight="1">
      <c r="A131" s="280" t="s">
        <v>785</v>
      </c>
      <c r="B131" s="280" t="s">
        <v>786</v>
      </c>
      <c r="C131" s="281">
        <v>8.0</v>
      </c>
    </row>
    <row r="132" ht="14.25" customHeight="1">
      <c r="A132" s="280" t="s">
        <v>787</v>
      </c>
      <c r="B132" s="280" t="s">
        <v>788</v>
      </c>
      <c r="C132" s="281">
        <v>8.0</v>
      </c>
    </row>
    <row r="133" ht="14.25" customHeight="1">
      <c r="A133" s="280" t="s">
        <v>789</v>
      </c>
      <c r="B133" s="280" t="s">
        <v>790</v>
      </c>
      <c r="C133" s="281">
        <v>7.0</v>
      </c>
    </row>
    <row r="134" ht="14.25" customHeight="1">
      <c r="A134" s="280" t="s">
        <v>791</v>
      </c>
      <c r="B134" s="280" t="s">
        <v>792</v>
      </c>
      <c r="C134" s="281">
        <v>7.0</v>
      </c>
    </row>
    <row r="135" ht="14.25" customHeight="1">
      <c r="A135" s="280" t="s">
        <v>793</v>
      </c>
      <c r="B135" s="280" t="s">
        <v>794</v>
      </c>
      <c r="C135" s="281">
        <v>7.0</v>
      </c>
    </row>
    <row r="136" ht="14.25" customHeight="1">
      <c r="A136" s="280" t="s">
        <v>795</v>
      </c>
      <c r="B136" s="280" t="s">
        <v>796</v>
      </c>
      <c r="C136" s="281">
        <v>7.0</v>
      </c>
    </row>
    <row r="137" ht="14.25" customHeight="1">
      <c r="A137" s="280" t="s">
        <v>797</v>
      </c>
      <c r="B137" s="280" t="s">
        <v>798</v>
      </c>
      <c r="C137" s="281">
        <v>7.0</v>
      </c>
    </row>
    <row r="138" ht="14.25" customHeight="1">
      <c r="A138" s="280" t="s">
        <v>799</v>
      </c>
      <c r="B138" s="280" t="s">
        <v>800</v>
      </c>
      <c r="C138" s="281">
        <v>7.0</v>
      </c>
    </row>
    <row r="139" ht="14.25" customHeight="1">
      <c r="A139" s="280" t="s">
        <v>801</v>
      </c>
      <c r="B139" s="280" t="s">
        <v>802</v>
      </c>
      <c r="C139" s="281">
        <v>7.0</v>
      </c>
    </row>
    <row r="140" ht="14.25" customHeight="1">
      <c r="A140" s="280" t="s">
        <v>803</v>
      </c>
      <c r="B140" s="280" t="s">
        <v>804</v>
      </c>
      <c r="C140" s="281">
        <v>7.0</v>
      </c>
    </row>
    <row r="141" ht="14.25" customHeight="1">
      <c r="A141" s="280" t="s">
        <v>805</v>
      </c>
      <c r="B141" s="280" t="s">
        <v>806</v>
      </c>
      <c r="C141" s="281">
        <v>7.0</v>
      </c>
    </row>
    <row r="142" ht="14.25" customHeight="1">
      <c r="A142" s="280" t="s">
        <v>807</v>
      </c>
      <c r="B142" s="280" t="s">
        <v>808</v>
      </c>
      <c r="C142" s="281">
        <v>7.0</v>
      </c>
    </row>
    <row r="143" ht="14.25" customHeight="1">
      <c r="A143" s="280" t="s">
        <v>809</v>
      </c>
      <c r="B143" s="280" t="s">
        <v>810</v>
      </c>
      <c r="C143" s="281">
        <v>7.0</v>
      </c>
    </row>
    <row r="144" ht="14.25" customHeight="1">
      <c r="A144" s="280" t="s">
        <v>811</v>
      </c>
      <c r="B144" s="280" t="s">
        <v>812</v>
      </c>
      <c r="C144" s="281">
        <v>7.0</v>
      </c>
    </row>
    <row r="145" ht="14.25" customHeight="1">
      <c r="A145" s="280" t="s">
        <v>813</v>
      </c>
      <c r="B145" s="280" t="s">
        <v>814</v>
      </c>
      <c r="C145" s="281">
        <v>7.0</v>
      </c>
    </row>
    <row r="146" ht="14.25" customHeight="1">
      <c r="A146" s="280" t="s">
        <v>815</v>
      </c>
      <c r="B146" s="280" t="s">
        <v>816</v>
      </c>
      <c r="C146" s="281">
        <v>7.0</v>
      </c>
    </row>
    <row r="147" ht="14.25" customHeight="1">
      <c r="A147" s="280" t="s">
        <v>817</v>
      </c>
      <c r="B147" s="280" t="s">
        <v>818</v>
      </c>
      <c r="C147" s="281">
        <v>7.0</v>
      </c>
    </row>
    <row r="148" ht="14.25" customHeight="1">
      <c r="A148" s="280" t="s">
        <v>819</v>
      </c>
      <c r="B148" s="280" t="s">
        <v>820</v>
      </c>
      <c r="C148" s="281">
        <v>7.0</v>
      </c>
    </row>
    <row r="149" ht="14.25" customHeight="1">
      <c r="A149" s="280" t="s">
        <v>821</v>
      </c>
      <c r="B149" s="280" t="s">
        <v>822</v>
      </c>
      <c r="C149" s="281">
        <v>7.0</v>
      </c>
    </row>
    <row r="150" ht="14.25" customHeight="1">
      <c r="A150" s="280" t="s">
        <v>823</v>
      </c>
      <c r="B150" s="280" t="s">
        <v>824</v>
      </c>
      <c r="C150" s="281">
        <v>7.0</v>
      </c>
    </row>
    <row r="151" ht="14.25" customHeight="1">
      <c r="A151" s="280" t="s">
        <v>825</v>
      </c>
      <c r="B151" s="280" t="s">
        <v>826</v>
      </c>
      <c r="C151" s="281">
        <v>7.0</v>
      </c>
    </row>
    <row r="152" ht="14.25" customHeight="1">
      <c r="A152" s="280" t="s">
        <v>827</v>
      </c>
      <c r="B152" s="280" t="s">
        <v>828</v>
      </c>
      <c r="C152" s="281">
        <v>7.0</v>
      </c>
    </row>
    <row r="153" ht="14.25" customHeight="1">
      <c r="A153" s="280" t="s">
        <v>829</v>
      </c>
      <c r="B153" s="280" t="s">
        <v>830</v>
      </c>
      <c r="C153" s="281">
        <v>7.0</v>
      </c>
    </row>
    <row r="154" ht="14.25" customHeight="1">
      <c r="A154" s="280" t="s">
        <v>831</v>
      </c>
      <c r="B154" s="280" t="s">
        <v>832</v>
      </c>
      <c r="C154" s="281">
        <v>7.0</v>
      </c>
    </row>
    <row r="155" ht="14.25" customHeight="1">
      <c r="A155" s="280" t="s">
        <v>833</v>
      </c>
      <c r="B155" s="280" t="s">
        <v>834</v>
      </c>
      <c r="C155" s="281">
        <v>7.0</v>
      </c>
    </row>
    <row r="156" ht="14.25" customHeight="1">
      <c r="A156" s="280" t="s">
        <v>835</v>
      </c>
      <c r="B156" s="280" t="s">
        <v>836</v>
      </c>
      <c r="C156" s="281">
        <v>7.0</v>
      </c>
    </row>
    <row r="157" ht="14.25" customHeight="1">
      <c r="A157" s="280" t="s">
        <v>837</v>
      </c>
      <c r="B157" s="280" t="s">
        <v>838</v>
      </c>
      <c r="C157" s="281">
        <v>7.0</v>
      </c>
    </row>
    <row r="158" ht="14.25" customHeight="1">
      <c r="A158" s="280" t="s">
        <v>839</v>
      </c>
      <c r="B158" s="280" t="s">
        <v>840</v>
      </c>
      <c r="C158" s="281">
        <v>7.0</v>
      </c>
    </row>
    <row r="159" ht="14.25" customHeight="1">
      <c r="A159" s="280" t="s">
        <v>841</v>
      </c>
      <c r="B159" s="280" t="s">
        <v>842</v>
      </c>
      <c r="C159" s="281">
        <v>7.0</v>
      </c>
    </row>
    <row r="160" ht="14.25" customHeight="1">
      <c r="A160" s="280" t="s">
        <v>843</v>
      </c>
      <c r="B160" s="280" t="s">
        <v>844</v>
      </c>
      <c r="C160" s="281">
        <v>7.0</v>
      </c>
    </row>
    <row r="161" ht="14.25" customHeight="1">
      <c r="A161" s="280" t="s">
        <v>845</v>
      </c>
      <c r="B161" s="280" t="s">
        <v>846</v>
      </c>
      <c r="C161" s="281">
        <v>7.0</v>
      </c>
    </row>
    <row r="162" ht="14.25" customHeight="1">
      <c r="A162" s="280" t="s">
        <v>847</v>
      </c>
      <c r="B162" s="280" t="s">
        <v>848</v>
      </c>
      <c r="C162" s="281">
        <v>7.0</v>
      </c>
    </row>
    <row r="163" ht="14.25" customHeight="1">
      <c r="A163" s="280" t="s">
        <v>849</v>
      </c>
      <c r="B163" s="280" t="s">
        <v>850</v>
      </c>
      <c r="C163" s="281">
        <v>7.0</v>
      </c>
    </row>
    <row r="164" ht="14.25" customHeight="1">
      <c r="A164" s="280" t="s">
        <v>851</v>
      </c>
      <c r="B164" s="280" t="s">
        <v>852</v>
      </c>
      <c r="C164" s="281">
        <v>7.0</v>
      </c>
    </row>
    <row r="165" ht="14.25" customHeight="1">
      <c r="A165" s="280" t="s">
        <v>853</v>
      </c>
      <c r="B165" s="280" t="s">
        <v>854</v>
      </c>
      <c r="C165" s="281">
        <v>7.0</v>
      </c>
    </row>
    <row r="166" ht="14.25" customHeight="1">
      <c r="A166" s="280" t="s">
        <v>855</v>
      </c>
      <c r="B166" s="280" t="s">
        <v>856</v>
      </c>
      <c r="C166" s="281">
        <v>7.0</v>
      </c>
    </row>
    <row r="167" ht="14.25" customHeight="1">
      <c r="A167" s="280" t="s">
        <v>857</v>
      </c>
      <c r="B167" s="280" t="s">
        <v>858</v>
      </c>
      <c r="C167" s="281">
        <v>7.0</v>
      </c>
    </row>
    <row r="168" ht="14.25" customHeight="1">
      <c r="A168" s="280" t="s">
        <v>773</v>
      </c>
      <c r="B168" s="280" t="s">
        <v>774</v>
      </c>
      <c r="C168" s="281">
        <v>7.0</v>
      </c>
    </row>
    <row r="169" ht="14.25" customHeight="1">
      <c r="A169" s="280" t="s">
        <v>859</v>
      </c>
      <c r="B169" s="280" t="s">
        <v>860</v>
      </c>
      <c r="C169" s="281">
        <v>7.0</v>
      </c>
    </row>
    <row r="170" ht="14.25" customHeight="1">
      <c r="A170" s="280" t="s">
        <v>861</v>
      </c>
      <c r="B170" s="280" t="s">
        <v>862</v>
      </c>
      <c r="C170" s="281">
        <v>7.0</v>
      </c>
    </row>
    <row r="171" ht="14.25" customHeight="1">
      <c r="A171" s="280" t="s">
        <v>863</v>
      </c>
      <c r="B171" s="280" t="s">
        <v>864</v>
      </c>
      <c r="C171" s="281">
        <v>7.0</v>
      </c>
    </row>
    <row r="172" ht="14.25" customHeight="1">
      <c r="A172" s="280" t="s">
        <v>865</v>
      </c>
      <c r="B172" s="280" t="s">
        <v>866</v>
      </c>
      <c r="C172" s="281">
        <v>7.0</v>
      </c>
    </row>
    <row r="173" ht="14.25" customHeight="1">
      <c r="A173" s="280" t="s">
        <v>867</v>
      </c>
      <c r="B173" s="280" t="s">
        <v>868</v>
      </c>
      <c r="C173" s="281">
        <v>7.0</v>
      </c>
    </row>
    <row r="174" ht="14.25" customHeight="1">
      <c r="A174" s="280" t="s">
        <v>869</v>
      </c>
      <c r="B174" s="280" t="s">
        <v>870</v>
      </c>
      <c r="C174" s="281">
        <v>7.0</v>
      </c>
    </row>
    <row r="175" ht="14.25" customHeight="1">
      <c r="A175" s="280" t="s">
        <v>871</v>
      </c>
      <c r="B175" s="280" t="s">
        <v>872</v>
      </c>
      <c r="C175" s="281">
        <v>7.0</v>
      </c>
    </row>
    <row r="176" ht="14.25" customHeight="1">
      <c r="A176" s="280" t="s">
        <v>873</v>
      </c>
      <c r="B176" s="280" t="s">
        <v>874</v>
      </c>
      <c r="C176" s="281">
        <v>6.0</v>
      </c>
    </row>
    <row r="177" ht="14.25" customHeight="1">
      <c r="A177" s="280" t="s">
        <v>875</v>
      </c>
      <c r="B177" s="280" t="s">
        <v>876</v>
      </c>
      <c r="C177" s="281">
        <v>6.0</v>
      </c>
    </row>
    <row r="178" ht="14.25" customHeight="1">
      <c r="A178" s="280" t="s">
        <v>877</v>
      </c>
      <c r="B178" s="280" t="s">
        <v>878</v>
      </c>
      <c r="C178" s="281">
        <v>6.0</v>
      </c>
    </row>
    <row r="179" ht="14.25" customHeight="1">
      <c r="A179" s="280" t="s">
        <v>879</v>
      </c>
      <c r="B179" s="280" t="s">
        <v>880</v>
      </c>
      <c r="C179" s="281">
        <v>6.0</v>
      </c>
    </row>
    <row r="180" ht="14.25" customHeight="1">
      <c r="A180" s="280" t="s">
        <v>881</v>
      </c>
      <c r="B180" s="280" t="s">
        <v>882</v>
      </c>
      <c r="C180" s="281">
        <v>6.0</v>
      </c>
    </row>
    <row r="181" ht="14.25" customHeight="1">
      <c r="A181" s="280" t="s">
        <v>883</v>
      </c>
      <c r="B181" s="280" t="s">
        <v>884</v>
      </c>
      <c r="C181" s="281">
        <v>6.0</v>
      </c>
    </row>
    <row r="182" ht="14.25" customHeight="1">
      <c r="A182" s="280" t="s">
        <v>885</v>
      </c>
      <c r="B182" s="280" t="s">
        <v>886</v>
      </c>
      <c r="C182" s="281">
        <v>6.0</v>
      </c>
    </row>
    <row r="183" ht="14.25" customHeight="1">
      <c r="A183" s="280" t="s">
        <v>887</v>
      </c>
      <c r="B183" s="280" t="s">
        <v>888</v>
      </c>
      <c r="C183" s="281">
        <v>6.0</v>
      </c>
    </row>
    <row r="184" ht="14.25" customHeight="1">
      <c r="A184" s="280" t="s">
        <v>889</v>
      </c>
      <c r="B184" s="280" t="s">
        <v>890</v>
      </c>
      <c r="C184" s="281">
        <v>6.0</v>
      </c>
    </row>
    <row r="185" ht="14.25" customHeight="1">
      <c r="A185" s="280" t="s">
        <v>891</v>
      </c>
      <c r="B185" s="280" t="s">
        <v>892</v>
      </c>
      <c r="C185" s="281">
        <v>6.0</v>
      </c>
    </row>
    <row r="186" ht="14.25" customHeight="1">
      <c r="A186" s="280" t="s">
        <v>893</v>
      </c>
      <c r="B186" s="280" t="s">
        <v>894</v>
      </c>
      <c r="C186" s="281">
        <v>6.0</v>
      </c>
    </row>
    <row r="187" ht="14.25" customHeight="1">
      <c r="A187" s="280" t="s">
        <v>895</v>
      </c>
      <c r="B187" s="280" t="s">
        <v>896</v>
      </c>
      <c r="C187" s="281">
        <v>6.0</v>
      </c>
    </row>
    <row r="188" ht="14.25" customHeight="1">
      <c r="A188" s="280" t="s">
        <v>897</v>
      </c>
      <c r="B188" s="280" t="s">
        <v>898</v>
      </c>
      <c r="C188" s="281">
        <v>6.0</v>
      </c>
    </row>
    <row r="189" ht="14.25" customHeight="1">
      <c r="A189" s="280" t="s">
        <v>899</v>
      </c>
      <c r="B189" s="280" t="s">
        <v>900</v>
      </c>
      <c r="C189" s="281">
        <v>6.0</v>
      </c>
    </row>
    <row r="190" ht="14.25" customHeight="1">
      <c r="A190" s="280" t="s">
        <v>901</v>
      </c>
      <c r="B190" s="280" t="s">
        <v>902</v>
      </c>
      <c r="C190" s="281">
        <v>6.0</v>
      </c>
    </row>
    <row r="191" ht="14.25" customHeight="1">
      <c r="A191" s="280" t="s">
        <v>903</v>
      </c>
      <c r="B191" s="280" t="s">
        <v>904</v>
      </c>
      <c r="C191" s="281">
        <v>6.0</v>
      </c>
    </row>
    <row r="192" ht="14.25" customHeight="1">
      <c r="A192" s="280" t="s">
        <v>905</v>
      </c>
      <c r="B192" s="280" t="s">
        <v>906</v>
      </c>
      <c r="C192" s="281">
        <v>6.0</v>
      </c>
    </row>
    <row r="193" ht="14.25" customHeight="1">
      <c r="A193" s="280" t="s">
        <v>907</v>
      </c>
      <c r="B193" s="280" t="s">
        <v>908</v>
      </c>
      <c r="C193" s="281">
        <v>6.0</v>
      </c>
    </row>
    <row r="194" ht="14.25" customHeight="1">
      <c r="A194" s="280" t="s">
        <v>909</v>
      </c>
      <c r="B194" s="280" t="s">
        <v>910</v>
      </c>
      <c r="C194" s="281">
        <v>6.0</v>
      </c>
    </row>
    <row r="195" ht="14.25" customHeight="1">
      <c r="A195" s="280" t="s">
        <v>911</v>
      </c>
      <c r="B195" s="280" t="s">
        <v>912</v>
      </c>
      <c r="C195" s="281">
        <v>6.0</v>
      </c>
    </row>
    <row r="196" ht="14.25" customHeight="1">
      <c r="A196" s="280" t="s">
        <v>913</v>
      </c>
      <c r="B196" s="280" t="s">
        <v>914</v>
      </c>
      <c r="C196" s="281">
        <v>6.0</v>
      </c>
    </row>
    <row r="197" ht="14.25" customHeight="1">
      <c r="A197" s="280" t="s">
        <v>915</v>
      </c>
      <c r="B197" s="280" t="s">
        <v>916</v>
      </c>
      <c r="C197" s="281">
        <v>6.0</v>
      </c>
    </row>
    <row r="198" ht="14.25" customHeight="1">
      <c r="A198" s="280" t="s">
        <v>917</v>
      </c>
      <c r="B198" s="280" t="s">
        <v>918</v>
      </c>
      <c r="C198" s="281">
        <v>6.0</v>
      </c>
    </row>
    <row r="199" ht="14.25" customHeight="1">
      <c r="A199" s="280" t="s">
        <v>919</v>
      </c>
      <c r="B199" s="280" t="s">
        <v>920</v>
      </c>
      <c r="C199" s="281">
        <v>6.0</v>
      </c>
    </row>
    <row r="200" ht="14.25" customHeight="1">
      <c r="A200" s="280" t="s">
        <v>921</v>
      </c>
      <c r="B200" s="280" t="s">
        <v>922</v>
      </c>
      <c r="C200" s="281">
        <v>6.0</v>
      </c>
    </row>
    <row r="201" ht="14.25" customHeight="1">
      <c r="A201" s="280" t="s">
        <v>923</v>
      </c>
      <c r="B201" s="280" t="s">
        <v>924</v>
      </c>
      <c r="C201" s="281">
        <v>6.0</v>
      </c>
    </row>
    <row r="202" ht="14.25" customHeight="1">
      <c r="A202" s="280" t="s">
        <v>925</v>
      </c>
      <c r="B202" s="280" t="s">
        <v>926</v>
      </c>
      <c r="C202" s="281">
        <v>6.0</v>
      </c>
    </row>
    <row r="203" ht="14.25" customHeight="1">
      <c r="A203" s="280" t="s">
        <v>927</v>
      </c>
      <c r="B203" s="280" t="s">
        <v>928</v>
      </c>
      <c r="C203" s="281">
        <v>6.0</v>
      </c>
    </row>
    <row r="204" ht="14.25" customHeight="1">
      <c r="A204" s="280" t="s">
        <v>929</v>
      </c>
      <c r="B204" s="280" t="s">
        <v>930</v>
      </c>
      <c r="C204" s="281">
        <v>6.0</v>
      </c>
    </row>
    <row r="205" ht="14.25" customHeight="1">
      <c r="A205" s="280" t="s">
        <v>931</v>
      </c>
      <c r="B205" s="280" t="s">
        <v>932</v>
      </c>
      <c r="C205" s="281">
        <v>6.0</v>
      </c>
    </row>
    <row r="206" ht="14.25" customHeight="1">
      <c r="A206" s="280" t="s">
        <v>933</v>
      </c>
      <c r="B206" s="280" t="s">
        <v>934</v>
      </c>
      <c r="C206" s="281">
        <v>6.0</v>
      </c>
    </row>
    <row r="207" ht="14.25" customHeight="1">
      <c r="A207" s="280" t="s">
        <v>935</v>
      </c>
      <c r="B207" s="280" t="s">
        <v>936</v>
      </c>
      <c r="C207" s="281">
        <v>6.0</v>
      </c>
    </row>
    <row r="208" ht="14.25" customHeight="1">
      <c r="A208" s="280" t="s">
        <v>937</v>
      </c>
      <c r="B208" s="280" t="s">
        <v>938</v>
      </c>
      <c r="C208" s="281">
        <v>6.0</v>
      </c>
    </row>
    <row r="209" ht="14.25" customHeight="1">
      <c r="A209" s="280" t="s">
        <v>939</v>
      </c>
      <c r="B209" s="280" t="s">
        <v>940</v>
      </c>
      <c r="C209" s="281">
        <v>6.0</v>
      </c>
    </row>
    <row r="210" ht="14.25" customHeight="1">
      <c r="A210" s="280" t="s">
        <v>941</v>
      </c>
      <c r="B210" s="280" t="s">
        <v>942</v>
      </c>
      <c r="C210" s="281">
        <v>6.0</v>
      </c>
    </row>
    <row r="211" ht="14.25" customHeight="1">
      <c r="A211" s="280" t="s">
        <v>943</v>
      </c>
      <c r="B211" s="280" t="s">
        <v>944</v>
      </c>
      <c r="C211" s="281">
        <v>6.0</v>
      </c>
    </row>
    <row r="212" ht="14.25" customHeight="1">
      <c r="A212" s="280" t="s">
        <v>945</v>
      </c>
      <c r="B212" s="280" t="s">
        <v>946</v>
      </c>
      <c r="C212" s="281">
        <v>6.0</v>
      </c>
    </row>
    <row r="213" ht="14.25" customHeight="1">
      <c r="A213" s="280" t="s">
        <v>947</v>
      </c>
      <c r="B213" s="280" t="s">
        <v>948</v>
      </c>
      <c r="C213" s="281">
        <v>6.0</v>
      </c>
    </row>
    <row r="214" ht="14.25" customHeight="1">
      <c r="A214" s="280" t="s">
        <v>949</v>
      </c>
      <c r="B214" s="280" t="s">
        <v>950</v>
      </c>
      <c r="C214" s="281">
        <v>6.0</v>
      </c>
    </row>
    <row r="215" ht="14.25" customHeight="1">
      <c r="A215" s="280" t="s">
        <v>951</v>
      </c>
      <c r="B215" s="280" t="s">
        <v>952</v>
      </c>
      <c r="C215" s="281">
        <v>6.0</v>
      </c>
    </row>
    <row r="216" ht="14.25" customHeight="1">
      <c r="A216" s="280" t="s">
        <v>953</v>
      </c>
      <c r="B216" s="280" t="s">
        <v>954</v>
      </c>
      <c r="C216" s="281">
        <v>6.0</v>
      </c>
    </row>
    <row r="217" ht="14.25" customHeight="1">
      <c r="A217" s="280" t="s">
        <v>955</v>
      </c>
      <c r="B217" s="280" t="s">
        <v>956</v>
      </c>
      <c r="C217" s="281">
        <v>6.0</v>
      </c>
    </row>
    <row r="218" ht="14.25" customHeight="1">
      <c r="A218" s="280" t="s">
        <v>957</v>
      </c>
      <c r="B218" s="280" t="s">
        <v>958</v>
      </c>
      <c r="C218" s="281">
        <v>6.0</v>
      </c>
    </row>
    <row r="219" ht="14.25" customHeight="1">
      <c r="A219" s="280" t="s">
        <v>959</v>
      </c>
      <c r="B219" s="280" t="s">
        <v>960</v>
      </c>
      <c r="C219" s="281">
        <v>6.0</v>
      </c>
    </row>
    <row r="220" ht="14.25" customHeight="1">
      <c r="A220" s="280" t="s">
        <v>961</v>
      </c>
      <c r="B220" s="280" t="s">
        <v>962</v>
      </c>
      <c r="C220" s="281">
        <v>6.0</v>
      </c>
    </row>
    <row r="221" ht="14.25" customHeight="1">
      <c r="A221" s="280" t="s">
        <v>963</v>
      </c>
      <c r="B221" s="280" t="s">
        <v>964</v>
      </c>
      <c r="C221" s="281">
        <v>6.0</v>
      </c>
    </row>
    <row r="222" ht="14.25" customHeight="1">
      <c r="A222" s="280" t="s">
        <v>965</v>
      </c>
      <c r="B222" s="280" t="s">
        <v>966</v>
      </c>
      <c r="C222" s="281">
        <v>6.0</v>
      </c>
    </row>
    <row r="223" ht="14.25" customHeight="1">
      <c r="A223" s="280" t="s">
        <v>967</v>
      </c>
      <c r="B223" s="280" t="s">
        <v>968</v>
      </c>
      <c r="C223" s="281">
        <v>6.0</v>
      </c>
    </row>
    <row r="224" ht="14.25" customHeight="1">
      <c r="A224" s="280" t="s">
        <v>969</v>
      </c>
      <c r="B224" s="280" t="s">
        <v>970</v>
      </c>
      <c r="C224" s="281">
        <v>6.0</v>
      </c>
    </row>
    <row r="225" ht="14.25" customHeight="1">
      <c r="A225" s="280" t="s">
        <v>971</v>
      </c>
      <c r="B225" s="280" t="s">
        <v>972</v>
      </c>
      <c r="C225" s="281">
        <v>6.0</v>
      </c>
    </row>
    <row r="226" ht="14.25" customHeight="1">
      <c r="A226" s="280" t="s">
        <v>973</v>
      </c>
      <c r="B226" s="280" t="s">
        <v>974</v>
      </c>
      <c r="C226" s="281">
        <v>6.0</v>
      </c>
    </row>
    <row r="227" ht="14.25" customHeight="1">
      <c r="A227" s="280" t="s">
        <v>975</v>
      </c>
      <c r="B227" s="280" t="s">
        <v>976</v>
      </c>
      <c r="C227" s="281">
        <v>6.0</v>
      </c>
    </row>
    <row r="228" ht="14.25" customHeight="1">
      <c r="A228" s="280" t="s">
        <v>977</v>
      </c>
      <c r="B228" s="280" t="s">
        <v>978</v>
      </c>
      <c r="C228" s="281">
        <v>6.0</v>
      </c>
    </row>
    <row r="229" ht="14.25" customHeight="1">
      <c r="A229" s="280" t="s">
        <v>979</v>
      </c>
      <c r="B229" s="280" t="s">
        <v>980</v>
      </c>
      <c r="C229" s="281">
        <v>6.0</v>
      </c>
    </row>
    <row r="230" ht="14.25" customHeight="1">
      <c r="A230" s="280" t="s">
        <v>981</v>
      </c>
      <c r="B230" s="280" t="s">
        <v>982</v>
      </c>
      <c r="C230" s="281">
        <v>6.0</v>
      </c>
    </row>
    <row r="231" ht="14.25" customHeight="1">
      <c r="A231" s="280" t="s">
        <v>983</v>
      </c>
      <c r="B231" s="280" t="s">
        <v>984</v>
      </c>
      <c r="C231" s="281">
        <v>6.0</v>
      </c>
    </row>
    <row r="232" ht="14.25" customHeight="1">
      <c r="A232" s="280" t="s">
        <v>985</v>
      </c>
      <c r="B232" s="280" t="s">
        <v>986</v>
      </c>
      <c r="C232" s="281">
        <v>6.0</v>
      </c>
    </row>
    <row r="233" ht="14.25" customHeight="1">
      <c r="A233" s="280" t="s">
        <v>987</v>
      </c>
      <c r="B233" s="280" t="s">
        <v>988</v>
      </c>
      <c r="C233" s="281">
        <v>6.0</v>
      </c>
    </row>
    <row r="234" ht="14.25" customHeight="1">
      <c r="A234" s="280" t="s">
        <v>989</v>
      </c>
      <c r="B234" s="280" t="s">
        <v>990</v>
      </c>
      <c r="C234" s="281">
        <v>6.0</v>
      </c>
    </row>
    <row r="235" ht="14.25" customHeight="1">
      <c r="A235" s="280" t="s">
        <v>991</v>
      </c>
      <c r="B235" s="280" t="s">
        <v>992</v>
      </c>
      <c r="C235" s="281">
        <v>6.0</v>
      </c>
    </row>
    <row r="236" ht="14.25" customHeight="1">
      <c r="A236" s="280" t="s">
        <v>993</v>
      </c>
      <c r="B236" s="280" t="s">
        <v>994</v>
      </c>
      <c r="C236" s="281">
        <v>6.0</v>
      </c>
    </row>
    <row r="237" ht="14.25" customHeight="1">
      <c r="A237" s="280" t="s">
        <v>995</v>
      </c>
      <c r="B237" s="280" t="s">
        <v>996</v>
      </c>
      <c r="C237" s="281">
        <v>6.0</v>
      </c>
    </row>
    <row r="238" ht="14.25" customHeight="1">
      <c r="A238" s="280" t="s">
        <v>997</v>
      </c>
      <c r="B238" s="280" t="s">
        <v>998</v>
      </c>
      <c r="C238" s="281">
        <v>6.0</v>
      </c>
    </row>
    <row r="239" ht="14.25" customHeight="1">
      <c r="A239" s="280" t="s">
        <v>999</v>
      </c>
      <c r="B239" s="280" t="s">
        <v>1000</v>
      </c>
      <c r="C239" s="281">
        <v>6.0</v>
      </c>
    </row>
    <row r="240" ht="14.25" customHeight="1">
      <c r="A240" s="280" t="s">
        <v>1001</v>
      </c>
      <c r="B240" s="280" t="s">
        <v>1002</v>
      </c>
      <c r="C240" s="281">
        <v>6.0</v>
      </c>
    </row>
    <row r="241" ht="14.25" customHeight="1">
      <c r="A241" s="280" t="s">
        <v>1003</v>
      </c>
      <c r="B241" s="280" t="s">
        <v>1004</v>
      </c>
      <c r="C241" s="281">
        <v>6.0</v>
      </c>
    </row>
    <row r="242" ht="14.25" customHeight="1">
      <c r="A242" s="280" t="s">
        <v>1005</v>
      </c>
      <c r="B242" s="280" t="s">
        <v>1006</v>
      </c>
      <c r="C242" s="281">
        <v>6.0</v>
      </c>
    </row>
    <row r="243" ht="14.25" customHeight="1">
      <c r="A243" s="280" t="s">
        <v>1007</v>
      </c>
      <c r="B243" s="280" t="s">
        <v>1008</v>
      </c>
      <c r="C243" s="281">
        <v>6.0</v>
      </c>
    </row>
    <row r="244" ht="14.25" customHeight="1">
      <c r="A244" s="280" t="s">
        <v>1009</v>
      </c>
      <c r="B244" s="280" t="s">
        <v>1010</v>
      </c>
      <c r="C244" s="281">
        <v>6.0</v>
      </c>
    </row>
    <row r="245" ht="14.25" customHeight="1">
      <c r="A245" s="280" t="s">
        <v>655</v>
      </c>
      <c r="B245" s="280" t="s">
        <v>656</v>
      </c>
      <c r="C245" s="281">
        <v>6.0</v>
      </c>
    </row>
    <row r="246" ht="14.25" customHeight="1">
      <c r="A246" s="280" t="s">
        <v>1011</v>
      </c>
      <c r="B246" s="280" t="s">
        <v>1012</v>
      </c>
      <c r="C246" s="281">
        <v>6.0</v>
      </c>
    </row>
    <row r="247" ht="14.25" customHeight="1">
      <c r="A247" s="280" t="s">
        <v>1013</v>
      </c>
      <c r="B247" s="280" t="s">
        <v>1014</v>
      </c>
      <c r="C247" s="281">
        <v>6.0</v>
      </c>
    </row>
    <row r="248" ht="14.25" customHeight="1">
      <c r="A248" s="280" t="s">
        <v>1015</v>
      </c>
      <c r="B248" s="280" t="s">
        <v>1016</v>
      </c>
      <c r="C248" s="281">
        <v>6.0</v>
      </c>
    </row>
    <row r="249" ht="14.25" customHeight="1">
      <c r="A249" s="280" t="s">
        <v>1017</v>
      </c>
      <c r="B249" s="280" t="s">
        <v>1018</v>
      </c>
      <c r="C249" s="281">
        <v>6.0</v>
      </c>
    </row>
    <row r="250" ht="14.25" customHeight="1">
      <c r="A250" s="280" t="s">
        <v>1019</v>
      </c>
      <c r="B250" s="280" t="s">
        <v>1020</v>
      </c>
      <c r="C250" s="281">
        <v>6.0</v>
      </c>
    </row>
    <row r="251" ht="14.25" customHeight="1">
      <c r="A251" s="280" t="s">
        <v>1021</v>
      </c>
      <c r="B251" s="280" t="s">
        <v>1022</v>
      </c>
      <c r="C251" s="281">
        <v>6.0</v>
      </c>
    </row>
    <row r="252" ht="14.25" customHeight="1">
      <c r="A252" s="280" t="s">
        <v>1023</v>
      </c>
      <c r="B252" s="280" t="s">
        <v>1024</v>
      </c>
      <c r="C252" s="281">
        <v>6.0</v>
      </c>
    </row>
    <row r="253" ht="14.25" customHeight="1">
      <c r="A253" s="280" t="s">
        <v>1025</v>
      </c>
      <c r="B253" s="280" t="s">
        <v>1026</v>
      </c>
      <c r="C253" s="281">
        <v>6.0</v>
      </c>
    </row>
    <row r="254" ht="14.25" customHeight="1">
      <c r="A254" s="280" t="s">
        <v>1027</v>
      </c>
      <c r="B254" s="280" t="s">
        <v>1028</v>
      </c>
      <c r="C254" s="281">
        <v>6.0</v>
      </c>
    </row>
    <row r="255" ht="14.25" customHeight="1">
      <c r="A255" s="280" t="s">
        <v>1029</v>
      </c>
      <c r="B255" s="280" t="s">
        <v>1030</v>
      </c>
      <c r="C255" s="281">
        <v>6.0</v>
      </c>
    </row>
    <row r="256" ht="14.25" customHeight="1">
      <c r="A256" s="280" t="s">
        <v>1031</v>
      </c>
      <c r="B256" s="280" t="s">
        <v>1032</v>
      </c>
      <c r="C256" s="281">
        <v>6.0</v>
      </c>
    </row>
    <row r="257" ht="14.25" customHeight="1">
      <c r="A257" s="280" t="s">
        <v>1033</v>
      </c>
      <c r="B257" s="280" t="s">
        <v>1034</v>
      </c>
      <c r="C257" s="281">
        <v>6.0</v>
      </c>
    </row>
    <row r="258" ht="14.25" customHeight="1">
      <c r="A258" s="280" t="s">
        <v>1035</v>
      </c>
      <c r="B258" s="280" t="s">
        <v>1036</v>
      </c>
      <c r="C258" s="281">
        <v>6.0</v>
      </c>
    </row>
    <row r="259" ht="14.25" customHeight="1">
      <c r="A259" s="280" t="s">
        <v>1037</v>
      </c>
      <c r="B259" s="280" t="s">
        <v>1038</v>
      </c>
      <c r="C259" s="281">
        <v>5.0</v>
      </c>
    </row>
    <row r="260" ht="14.25" customHeight="1">
      <c r="A260" s="280" t="s">
        <v>1039</v>
      </c>
      <c r="B260" s="280" t="s">
        <v>1040</v>
      </c>
      <c r="C260" s="281">
        <v>5.0</v>
      </c>
    </row>
    <row r="261" ht="14.25" customHeight="1">
      <c r="A261" s="280" t="s">
        <v>1041</v>
      </c>
      <c r="B261" s="280" t="s">
        <v>1042</v>
      </c>
      <c r="C261" s="281">
        <v>5.0</v>
      </c>
    </row>
    <row r="262" ht="14.25" customHeight="1">
      <c r="A262" s="280" t="s">
        <v>1043</v>
      </c>
      <c r="B262" s="280" t="s">
        <v>1044</v>
      </c>
      <c r="C262" s="281">
        <v>5.0</v>
      </c>
    </row>
    <row r="263" ht="14.25" customHeight="1">
      <c r="A263" s="280" t="s">
        <v>1045</v>
      </c>
      <c r="B263" s="280" t="s">
        <v>1046</v>
      </c>
      <c r="C263" s="281">
        <v>5.0</v>
      </c>
    </row>
    <row r="264" ht="14.25" customHeight="1">
      <c r="A264" s="280" t="s">
        <v>1047</v>
      </c>
      <c r="B264" s="280" t="s">
        <v>1048</v>
      </c>
      <c r="C264" s="281">
        <v>5.0</v>
      </c>
    </row>
    <row r="265" ht="14.25" customHeight="1">
      <c r="A265" s="280" t="s">
        <v>1049</v>
      </c>
      <c r="B265" s="280" t="s">
        <v>1050</v>
      </c>
      <c r="C265" s="281">
        <v>5.0</v>
      </c>
    </row>
    <row r="266" ht="14.25" customHeight="1">
      <c r="A266" s="280" t="s">
        <v>1051</v>
      </c>
      <c r="B266" s="280" t="s">
        <v>1052</v>
      </c>
      <c r="C266" s="281">
        <v>5.0</v>
      </c>
    </row>
    <row r="267" ht="14.25" customHeight="1">
      <c r="A267" s="280" t="s">
        <v>1053</v>
      </c>
      <c r="B267" s="280" t="s">
        <v>1054</v>
      </c>
      <c r="C267" s="281">
        <v>5.0</v>
      </c>
    </row>
    <row r="268" ht="14.25" customHeight="1">
      <c r="A268" s="280" t="s">
        <v>1055</v>
      </c>
      <c r="B268" s="280" t="s">
        <v>1056</v>
      </c>
      <c r="C268" s="281">
        <v>5.0</v>
      </c>
    </row>
    <row r="269" ht="14.25" customHeight="1">
      <c r="A269" s="280" t="s">
        <v>1057</v>
      </c>
      <c r="B269" s="280" t="s">
        <v>1058</v>
      </c>
      <c r="C269" s="281">
        <v>5.0</v>
      </c>
    </row>
    <row r="270" ht="14.25" customHeight="1">
      <c r="A270" s="280" t="s">
        <v>1059</v>
      </c>
      <c r="B270" s="280" t="s">
        <v>1060</v>
      </c>
      <c r="C270" s="281">
        <v>5.0</v>
      </c>
    </row>
    <row r="271" ht="14.25" customHeight="1">
      <c r="A271" s="280" t="s">
        <v>1061</v>
      </c>
      <c r="B271" s="280" t="s">
        <v>1062</v>
      </c>
      <c r="C271" s="281">
        <v>5.0</v>
      </c>
    </row>
    <row r="272" ht="14.25" customHeight="1">
      <c r="A272" s="280" t="s">
        <v>1063</v>
      </c>
      <c r="B272" s="280" t="s">
        <v>1064</v>
      </c>
      <c r="C272" s="281">
        <v>5.0</v>
      </c>
    </row>
    <row r="273" ht="14.25" customHeight="1">
      <c r="A273" s="280" t="s">
        <v>1065</v>
      </c>
      <c r="B273" s="280" t="s">
        <v>1066</v>
      </c>
      <c r="C273" s="281">
        <v>5.0</v>
      </c>
    </row>
    <row r="274" ht="14.25" customHeight="1">
      <c r="A274" s="280" t="s">
        <v>1067</v>
      </c>
      <c r="B274" s="280" t="s">
        <v>1068</v>
      </c>
      <c r="C274" s="281">
        <v>5.0</v>
      </c>
    </row>
    <row r="275" ht="14.25" customHeight="1">
      <c r="A275" s="280" t="s">
        <v>1069</v>
      </c>
      <c r="B275" s="280" t="s">
        <v>1070</v>
      </c>
      <c r="C275" s="281">
        <v>5.0</v>
      </c>
    </row>
    <row r="276" ht="14.25" customHeight="1">
      <c r="A276" s="280" t="s">
        <v>1071</v>
      </c>
      <c r="B276" s="280" t="s">
        <v>1072</v>
      </c>
      <c r="C276" s="281">
        <v>5.0</v>
      </c>
    </row>
    <row r="277" ht="14.25" customHeight="1">
      <c r="A277" s="280" t="s">
        <v>1073</v>
      </c>
      <c r="B277" s="280" t="s">
        <v>1074</v>
      </c>
      <c r="C277" s="281">
        <v>5.0</v>
      </c>
    </row>
    <row r="278" ht="14.25" customHeight="1">
      <c r="A278" s="280" t="s">
        <v>1075</v>
      </c>
      <c r="B278" s="280" t="s">
        <v>1076</v>
      </c>
      <c r="C278" s="281">
        <v>5.0</v>
      </c>
    </row>
    <row r="279" ht="14.25" customHeight="1">
      <c r="A279" s="280" t="s">
        <v>1077</v>
      </c>
      <c r="B279" s="280" t="s">
        <v>1078</v>
      </c>
      <c r="C279" s="281">
        <v>5.0</v>
      </c>
    </row>
    <row r="280" ht="14.25" customHeight="1">
      <c r="A280" s="280" t="s">
        <v>1079</v>
      </c>
      <c r="B280" s="280" t="s">
        <v>1080</v>
      </c>
      <c r="C280" s="281">
        <v>5.0</v>
      </c>
    </row>
    <row r="281" ht="14.25" customHeight="1">
      <c r="A281" s="280" t="s">
        <v>1081</v>
      </c>
      <c r="B281" s="280" t="s">
        <v>1082</v>
      </c>
      <c r="C281" s="281">
        <v>5.0</v>
      </c>
    </row>
    <row r="282" ht="14.25" customHeight="1">
      <c r="A282" s="280" t="s">
        <v>1083</v>
      </c>
      <c r="B282" s="280" t="s">
        <v>1084</v>
      </c>
      <c r="C282" s="281">
        <v>5.0</v>
      </c>
    </row>
    <row r="283" ht="14.25" customHeight="1">
      <c r="A283" s="280" t="s">
        <v>1085</v>
      </c>
      <c r="B283" s="280" t="s">
        <v>1086</v>
      </c>
      <c r="C283" s="281">
        <v>5.0</v>
      </c>
    </row>
    <row r="284" ht="14.25" customHeight="1">
      <c r="A284" s="280" t="s">
        <v>1087</v>
      </c>
      <c r="B284" s="280" t="s">
        <v>1088</v>
      </c>
      <c r="C284" s="281">
        <v>5.0</v>
      </c>
    </row>
    <row r="285" ht="14.25" customHeight="1">
      <c r="A285" s="280" t="s">
        <v>1089</v>
      </c>
      <c r="B285" s="280" t="s">
        <v>1090</v>
      </c>
      <c r="C285" s="281">
        <v>5.0</v>
      </c>
    </row>
    <row r="286" ht="14.25" customHeight="1">
      <c r="A286" s="280" t="s">
        <v>1091</v>
      </c>
      <c r="B286" s="280" t="s">
        <v>1092</v>
      </c>
      <c r="C286" s="281">
        <v>5.0</v>
      </c>
    </row>
    <row r="287" ht="14.25" customHeight="1">
      <c r="A287" s="280" t="s">
        <v>1093</v>
      </c>
      <c r="B287" s="280" t="s">
        <v>1094</v>
      </c>
      <c r="C287" s="281">
        <v>5.0</v>
      </c>
    </row>
    <row r="288" ht="14.25" customHeight="1">
      <c r="A288" s="280" t="s">
        <v>1095</v>
      </c>
      <c r="B288" s="280" t="s">
        <v>1096</v>
      </c>
      <c r="C288" s="281">
        <v>5.0</v>
      </c>
    </row>
    <row r="289" ht="14.25" customHeight="1">
      <c r="A289" s="280" t="s">
        <v>1097</v>
      </c>
      <c r="B289" s="280" t="s">
        <v>1098</v>
      </c>
      <c r="C289" s="281">
        <v>5.0</v>
      </c>
    </row>
    <row r="290" ht="14.25" customHeight="1">
      <c r="A290" s="280" t="s">
        <v>1099</v>
      </c>
      <c r="B290" s="280" t="s">
        <v>1100</v>
      </c>
      <c r="C290" s="281">
        <v>5.0</v>
      </c>
    </row>
    <row r="291" ht="14.25" customHeight="1">
      <c r="A291" s="280" t="s">
        <v>1101</v>
      </c>
      <c r="B291" s="280" t="s">
        <v>1102</v>
      </c>
      <c r="C291" s="281">
        <v>5.0</v>
      </c>
    </row>
    <row r="292" ht="14.25" customHeight="1">
      <c r="A292" s="280" t="s">
        <v>1103</v>
      </c>
      <c r="B292" s="280" t="s">
        <v>1104</v>
      </c>
      <c r="C292" s="281">
        <v>5.0</v>
      </c>
    </row>
    <row r="293" ht="14.25" customHeight="1">
      <c r="A293" s="280" t="s">
        <v>1105</v>
      </c>
      <c r="B293" s="280" t="s">
        <v>1106</v>
      </c>
      <c r="C293" s="281">
        <v>5.0</v>
      </c>
    </row>
    <row r="294" ht="14.25" customHeight="1">
      <c r="A294" s="280" t="s">
        <v>1107</v>
      </c>
      <c r="B294" s="280" t="s">
        <v>1108</v>
      </c>
      <c r="C294" s="281">
        <v>5.0</v>
      </c>
    </row>
    <row r="295" ht="14.25" customHeight="1">
      <c r="A295" s="280" t="s">
        <v>1109</v>
      </c>
      <c r="B295" s="280" t="s">
        <v>1110</v>
      </c>
      <c r="C295" s="281">
        <v>5.0</v>
      </c>
    </row>
    <row r="296" ht="14.25" customHeight="1">
      <c r="A296" s="280" t="s">
        <v>1111</v>
      </c>
      <c r="B296" s="280" t="s">
        <v>1112</v>
      </c>
      <c r="C296" s="281">
        <v>5.0</v>
      </c>
    </row>
    <row r="297" ht="14.25" customHeight="1">
      <c r="A297" s="280" t="s">
        <v>1113</v>
      </c>
      <c r="B297" s="280" t="s">
        <v>1114</v>
      </c>
      <c r="C297" s="281">
        <v>5.0</v>
      </c>
    </row>
    <row r="298" ht="14.25" customHeight="1">
      <c r="A298" s="280" t="s">
        <v>1115</v>
      </c>
      <c r="B298" s="280" t="s">
        <v>1116</v>
      </c>
      <c r="C298" s="281">
        <v>5.0</v>
      </c>
    </row>
    <row r="299" ht="14.25" customHeight="1">
      <c r="A299" s="280" t="s">
        <v>1117</v>
      </c>
      <c r="B299" s="280" t="s">
        <v>1118</v>
      </c>
      <c r="C299" s="281">
        <v>5.0</v>
      </c>
    </row>
    <row r="300" ht="14.25" customHeight="1">
      <c r="A300" s="280" t="s">
        <v>1119</v>
      </c>
      <c r="B300" s="280" t="s">
        <v>1120</v>
      </c>
      <c r="C300" s="281">
        <v>5.0</v>
      </c>
    </row>
    <row r="301" ht="14.25" customHeight="1">
      <c r="A301" s="280" t="s">
        <v>1121</v>
      </c>
      <c r="B301" s="280" t="s">
        <v>1122</v>
      </c>
      <c r="C301" s="281">
        <v>5.0</v>
      </c>
    </row>
    <row r="302" ht="14.25" customHeight="1">
      <c r="A302" s="280" t="s">
        <v>1123</v>
      </c>
      <c r="B302" s="280" t="s">
        <v>1124</v>
      </c>
      <c r="C302" s="281">
        <v>5.0</v>
      </c>
    </row>
    <row r="303" ht="14.25" customHeight="1">
      <c r="A303" s="280" t="s">
        <v>1125</v>
      </c>
      <c r="B303" s="280" t="s">
        <v>1126</v>
      </c>
      <c r="C303" s="281">
        <v>5.0</v>
      </c>
    </row>
    <row r="304" ht="14.25" customHeight="1">
      <c r="A304" s="280" t="s">
        <v>1127</v>
      </c>
      <c r="B304" s="280" t="s">
        <v>1128</v>
      </c>
      <c r="C304" s="281">
        <v>5.0</v>
      </c>
    </row>
    <row r="305" ht="14.25" customHeight="1">
      <c r="A305" s="280" t="s">
        <v>1129</v>
      </c>
      <c r="B305" s="280" t="s">
        <v>1130</v>
      </c>
      <c r="C305" s="281">
        <v>5.0</v>
      </c>
    </row>
    <row r="306" ht="14.25" customHeight="1">
      <c r="A306" s="280" t="s">
        <v>1131</v>
      </c>
      <c r="B306" s="280" t="s">
        <v>1132</v>
      </c>
      <c r="C306" s="281">
        <v>5.0</v>
      </c>
    </row>
    <row r="307" ht="14.25" customHeight="1">
      <c r="A307" s="280" t="s">
        <v>1133</v>
      </c>
      <c r="B307" s="280" t="s">
        <v>1134</v>
      </c>
      <c r="C307" s="281">
        <v>5.0</v>
      </c>
    </row>
    <row r="308" ht="14.25" customHeight="1">
      <c r="A308" s="280" t="s">
        <v>1135</v>
      </c>
      <c r="B308" s="280" t="s">
        <v>1136</v>
      </c>
      <c r="C308" s="281">
        <v>5.0</v>
      </c>
    </row>
    <row r="309" ht="14.25" customHeight="1">
      <c r="A309" s="280" t="s">
        <v>1137</v>
      </c>
      <c r="B309" s="280" t="s">
        <v>1138</v>
      </c>
      <c r="C309" s="281">
        <v>5.0</v>
      </c>
    </row>
    <row r="310" ht="14.25" customHeight="1">
      <c r="A310" s="280" t="s">
        <v>1139</v>
      </c>
      <c r="B310" s="280" t="s">
        <v>1140</v>
      </c>
      <c r="C310" s="281">
        <v>5.0</v>
      </c>
    </row>
    <row r="311" ht="14.25" customHeight="1">
      <c r="A311" s="280" t="s">
        <v>1141</v>
      </c>
      <c r="B311" s="280" t="s">
        <v>1142</v>
      </c>
      <c r="C311" s="281">
        <v>5.0</v>
      </c>
    </row>
    <row r="312" ht="14.25" customHeight="1">
      <c r="A312" s="280" t="s">
        <v>1143</v>
      </c>
      <c r="B312" s="280" t="s">
        <v>1144</v>
      </c>
      <c r="C312" s="281">
        <v>5.0</v>
      </c>
    </row>
    <row r="313" ht="14.25" customHeight="1">
      <c r="A313" s="280" t="s">
        <v>1145</v>
      </c>
      <c r="B313" s="280" t="s">
        <v>1146</v>
      </c>
      <c r="C313" s="281">
        <v>5.0</v>
      </c>
    </row>
    <row r="314" ht="14.25" customHeight="1">
      <c r="A314" s="280" t="s">
        <v>1147</v>
      </c>
      <c r="B314" s="280" t="s">
        <v>1148</v>
      </c>
      <c r="C314" s="281">
        <v>5.0</v>
      </c>
    </row>
    <row r="315" ht="14.25" customHeight="1">
      <c r="A315" s="280" t="s">
        <v>1149</v>
      </c>
      <c r="B315" s="280" t="s">
        <v>1150</v>
      </c>
      <c r="C315" s="281">
        <v>5.0</v>
      </c>
    </row>
    <row r="316" ht="14.25" customHeight="1">
      <c r="A316" s="280" t="s">
        <v>1151</v>
      </c>
      <c r="B316" s="280" t="s">
        <v>1152</v>
      </c>
      <c r="C316" s="281">
        <v>5.0</v>
      </c>
    </row>
    <row r="317" ht="14.25" customHeight="1">
      <c r="A317" s="280" t="s">
        <v>1153</v>
      </c>
      <c r="B317" s="280" t="s">
        <v>1154</v>
      </c>
      <c r="C317" s="281">
        <v>5.0</v>
      </c>
    </row>
    <row r="318" ht="14.25" customHeight="1">
      <c r="A318" s="280" t="s">
        <v>1155</v>
      </c>
      <c r="B318" s="280" t="s">
        <v>1156</v>
      </c>
      <c r="C318" s="281">
        <v>5.0</v>
      </c>
    </row>
    <row r="319" ht="14.25" customHeight="1">
      <c r="A319" s="280" t="s">
        <v>1157</v>
      </c>
      <c r="B319" s="280" t="s">
        <v>1158</v>
      </c>
      <c r="C319" s="281">
        <v>5.0</v>
      </c>
    </row>
    <row r="320" ht="14.25" customHeight="1">
      <c r="A320" s="280" t="s">
        <v>1159</v>
      </c>
      <c r="B320" s="280" t="s">
        <v>1160</v>
      </c>
      <c r="C320" s="281">
        <v>5.0</v>
      </c>
    </row>
    <row r="321" ht="14.25" customHeight="1">
      <c r="A321" s="280" t="s">
        <v>1161</v>
      </c>
      <c r="B321" s="280" t="s">
        <v>1162</v>
      </c>
      <c r="C321" s="281">
        <v>5.0</v>
      </c>
    </row>
    <row r="322" ht="14.25" customHeight="1">
      <c r="A322" s="280" t="s">
        <v>1163</v>
      </c>
      <c r="B322" s="280" t="s">
        <v>1164</v>
      </c>
      <c r="C322" s="281">
        <v>5.0</v>
      </c>
    </row>
    <row r="323" ht="14.25" customHeight="1">
      <c r="A323" s="280" t="s">
        <v>1165</v>
      </c>
      <c r="B323" s="280" t="s">
        <v>1166</v>
      </c>
      <c r="C323" s="281">
        <v>5.0</v>
      </c>
    </row>
    <row r="324" ht="14.25" customHeight="1">
      <c r="A324" s="280" t="s">
        <v>1167</v>
      </c>
      <c r="B324" s="280" t="s">
        <v>1168</v>
      </c>
      <c r="C324" s="281">
        <v>5.0</v>
      </c>
    </row>
    <row r="325" ht="14.25" customHeight="1">
      <c r="A325" s="280" t="s">
        <v>1169</v>
      </c>
      <c r="B325" s="280" t="s">
        <v>1170</v>
      </c>
      <c r="C325" s="281">
        <v>5.0</v>
      </c>
    </row>
    <row r="326" ht="14.25" customHeight="1">
      <c r="A326" s="280" t="s">
        <v>1171</v>
      </c>
      <c r="B326" s="280" t="s">
        <v>1172</v>
      </c>
      <c r="C326" s="281">
        <v>5.0</v>
      </c>
    </row>
    <row r="327" ht="14.25" customHeight="1">
      <c r="A327" s="280" t="s">
        <v>1173</v>
      </c>
      <c r="B327" s="280" t="s">
        <v>1174</v>
      </c>
      <c r="C327" s="281">
        <v>5.0</v>
      </c>
    </row>
    <row r="328" ht="14.25" customHeight="1">
      <c r="A328" s="280" t="s">
        <v>1175</v>
      </c>
      <c r="B328" s="280" t="s">
        <v>1176</v>
      </c>
      <c r="C328" s="281">
        <v>5.0</v>
      </c>
    </row>
    <row r="329" ht="14.25" customHeight="1">
      <c r="A329" s="280" t="s">
        <v>1177</v>
      </c>
      <c r="B329" s="280" t="s">
        <v>1178</v>
      </c>
      <c r="C329" s="281">
        <v>5.0</v>
      </c>
    </row>
    <row r="330" ht="14.25" customHeight="1">
      <c r="A330" s="280" t="s">
        <v>1179</v>
      </c>
      <c r="B330" s="280" t="s">
        <v>1180</v>
      </c>
      <c r="C330" s="281">
        <v>5.0</v>
      </c>
    </row>
    <row r="331" ht="14.25" customHeight="1">
      <c r="A331" s="280" t="s">
        <v>1181</v>
      </c>
      <c r="B331" s="280" t="s">
        <v>1182</v>
      </c>
      <c r="C331" s="281">
        <v>5.0</v>
      </c>
    </row>
    <row r="332" ht="14.25" customHeight="1">
      <c r="A332" s="280" t="s">
        <v>1183</v>
      </c>
      <c r="B332" s="280" t="s">
        <v>1184</v>
      </c>
      <c r="C332" s="281">
        <v>5.0</v>
      </c>
    </row>
    <row r="333" ht="14.25" customHeight="1">
      <c r="A333" s="280" t="s">
        <v>1185</v>
      </c>
      <c r="B333" s="280" t="s">
        <v>1186</v>
      </c>
      <c r="C333" s="281">
        <v>5.0</v>
      </c>
    </row>
    <row r="334" ht="14.25" customHeight="1">
      <c r="A334" s="280" t="s">
        <v>1187</v>
      </c>
      <c r="B334" s="280" t="s">
        <v>1188</v>
      </c>
      <c r="C334" s="281">
        <v>5.0</v>
      </c>
    </row>
    <row r="335" ht="14.25" customHeight="1">
      <c r="A335" s="280" t="s">
        <v>1189</v>
      </c>
      <c r="B335" s="280" t="s">
        <v>1190</v>
      </c>
      <c r="C335" s="281">
        <v>5.0</v>
      </c>
    </row>
    <row r="336" ht="14.25" customHeight="1">
      <c r="A336" s="280" t="s">
        <v>1191</v>
      </c>
      <c r="B336" s="280" t="s">
        <v>1192</v>
      </c>
      <c r="C336" s="281">
        <v>5.0</v>
      </c>
    </row>
    <row r="337" ht="14.25" customHeight="1">
      <c r="A337" s="280" t="s">
        <v>1193</v>
      </c>
      <c r="B337" s="280" t="s">
        <v>1194</v>
      </c>
      <c r="C337" s="281">
        <v>5.0</v>
      </c>
    </row>
    <row r="338" ht="14.25" customHeight="1">
      <c r="A338" s="280" t="s">
        <v>1195</v>
      </c>
      <c r="B338" s="280" t="s">
        <v>1196</v>
      </c>
      <c r="C338" s="281">
        <v>5.0</v>
      </c>
    </row>
    <row r="339" ht="14.25" customHeight="1">
      <c r="A339" s="280" t="s">
        <v>1197</v>
      </c>
      <c r="B339" s="280" t="s">
        <v>1198</v>
      </c>
      <c r="C339" s="281">
        <v>5.0</v>
      </c>
    </row>
    <row r="340" ht="14.25" customHeight="1">
      <c r="A340" s="280" t="s">
        <v>1199</v>
      </c>
      <c r="B340" s="280" t="s">
        <v>1200</v>
      </c>
      <c r="C340" s="281">
        <v>5.0</v>
      </c>
    </row>
    <row r="341" ht="14.25" customHeight="1">
      <c r="A341" s="280" t="s">
        <v>1201</v>
      </c>
      <c r="B341" s="280" t="s">
        <v>1202</v>
      </c>
      <c r="C341" s="281">
        <v>5.0</v>
      </c>
    </row>
    <row r="342" ht="14.25" customHeight="1">
      <c r="A342" s="280" t="s">
        <v>1203</v>
      </c>
      <c r="B342" s="280" t="s">
        <v>1204</v>
      </c>
      <c r="C342" s="281">
        <v>5.0</v>
      </c>
    </row>
    <row r="343" ht="14.25" customHeight="1">
      <c r="A343" s="280" t="s">
        <v>1205</v>
      </c>
      <c r="B343" s="280" t="s">
        <v>1206</v>
      </c>
      <c r="C343" s="281">
        <v>5.0</v>
      </c>
    </row>
    <row r="344" ht="14.25" customHeight="1">
      <c r="A344" s="280" t="s">
        <v>1207</v>
      </c>
      <c r="B344" s="280" t="s">
        <v>1208</v>
      </c>
      <c r="C344" s="281">
        <v>5.0</v>
      </c>
    </row>
    <row r="345" ht="14.25" customHeight="1">
      <c r="A345" s="280" t="s">
        <v>1209</v>
      </c>
      <c r="B345" s="280" t="s">
        <v>1210</v>
      </c>
      <c r="C345" s="281">
        <v>5.0</v>
      </c>
    </row>
    <row r="346" ht="14.25" customHeight="1">
      <c r="A346" s="280" t="s">
        <v>1211</v>
      </c>
      <c r="B346" s="280" t="s">
        <v>1212</v>
      </c>
      <c r="C346" s="281">
        <v>5.0</v>
      </c>
    </row>
    <row r="347" ht="14.25" customHeight="1">
      <c r="A347" s="280" t="s">
        <v>1213</v>
      </c>
      <c r="B347" s="280" t="s">
        <v>1214</v>
      </c>
      <c r="C347" s="281">
        <v>5.0</v>
      </c>
    </row>
    <row r="348" ht="14.25" customHeight="1">
      <c r="A348" s="280" t="s">
        <v>1215</v>
      </c>
      <c r="B348" s="280" t="s">
        <v>1216</v>
      </c>
      <c r="C348" s="281">
        <v>5.0</v>
      </c>
    </row>
    <row r="349" ht="14.25" customHeight="1">
      <c r="A349" s="280" t="s">
        <v>1217</v>
      </c>
      <c r="B349" s="280" t="s">
        <v>1218</v>
      </c>
      <c r="C349" s="281">
        <v>5.0</v>
      </c>
    </row>
    <row r="350" ht="14.25" customHeight="1">
      <c r="A350" s="280" t="s">
        <v>1219</v>
      </c>
      <c r="B350" s="280" t="s">
        <v>1220</v>
      </c>
      <c r="C350" s="281">
        <v>5.0</v>
      </c>
    </row>
    <row r="351" ht="14.25" customHeight="1">
      <c r="A351" s="280" t="s">
        <v>1221</v>
      </c>
      <c r="B351" s="280" t="s">
        <v>1222</v>
      </c>
      <c r="C351" s="281">
        <v>5.0</v>
      </c>
    </row>
    <row r="352" ht="14.25" customHeight="1">
      <c r="A352" s="280" t="s">
        <v>1223</v>
      </c>
      <c r="B352" s="280" t="s">
        <v>1224</v>
      </c>
      <c r="C352" s="281">
        <v>5.0</v>
      </c>
    </row>
    <row r="353" ht="14.25" customHeight="1">
      <c r="A353" s="280" t="s">
        <v>1225</v>
      </c>
      <c r="B353" s="280" t="s">
        <v>1226</v>
      </c>
      <c r="C353" s="281">
        <v>5.0</v>
      </c>
    </row>
    <row r="354" ht="14.25" customHeight="1">
      <c r="A354" s="280" t="s">
        <v>1227</v>
      </c>
      <c r="B354" s="280" t="s">
        <v>1228</v>
      </c>
      <c r="C354" s="281">
        <v>5.0</v>
      </c>
    </row>
    <row r="355" ht="14.25" customHeight="1">
      <c r="A355" s="280" t="s">
        <v>1229</v>
      </c>
      <c r="B355" s="280" t="s">
        <v>1230</v>
      </c>
      <c r="C355" s="281">
        <v>5.0</v>
      </c>
    </row>
    <row r="356" ht="14.25" customHeight="1">
      <c r="A356" s="280" t="s">
        <v>1231</v>
      </c>
      <c r="B356" s="280" t="s">
        <v>1232</v>
      </c>
      <c r="C356" s="281">
        <v>5.0</v>
      </c>
    </row>
    <row r="357" ht="14.25" customHeight="1">
      <c r="A357" s="280" t="s">
        <v>1233</v>
      </c>
      <c r="B357" s="280" t="s">
        <v>1234</v>
      </c>
      <c r="C357" s="281">
        <v>5.0</v>
      </c>
    </row>
    <row r="358" ht="14.25" customHeight="1">
      <c r="A358" s="280" t="s">
        <v>1235</v>
      </c>
      <c r="B358" s="280" t="s">
        <v>1236</v>
      </c>
      <c r="C358" s="281">
        <v>5.0</v>
      </c>
    </row>
    <row r="359" ht="14.25" customHeight="1">
      <c r="A359" s="280" t="s">
        <v>1237</v>
      </c>
      <c r="B359" s="280" t="s">
        <v>1238</v>
      </c>
      <c r="C359" s="281">
        <v>5.0</v>
      </c>
    </row>
    <row r="360" ht="14.25" customHeight="1">
      <c r="A360" s="280" t="s">
        <v>1239</v>
      </c>
      <c r="B360" s="280" t="s">
        <v>1240</v>
      </c>
      <c r="C360" s="281">
        <v>5.0</v>
      </c>
    </row>
    <row r="361" ht="14.25" customHeight="1">
      <c r="A361" s="280" t="s">
        <v>1241</v>
      </c>
      <c r="B361" s="280" t="s">
        <v>1242</v>
      </c>
      <c r="C361" s="281">
        <v>5.0</v>
      </c>
    </row>
    <row r="362" ht="14.25" customHeight="1">
      <c r="A362" s="280" t="s">
        <v>1243</v>
      </c>
      <c r="B362" s="280" t="s">
        <v>1244</v>
      </c>
      <c r="C362" s="281">
        <v>5.0</v>
      </c>
    </row>
    <row r="363" ht="14.25" customHeight="1">
      <c r="A363" s="280" t="s">
        <v>1245</v>
      </c>
      <c r="B363" s="280" t="s">
        <v>1246</v>
      </c>
      <c r="C363" s="281">
        <v>5.0</v>
      </c>
    </row>
    <row r="364" ht="14.25" customHeight="1">
      <c r="A364" s="280" t="s">
        <v>1247</v>
      </c>
      <c r="B364" s="280" t="s">
        <v>1248</v>
      </c>
      <c r="C364" s="281">
        <v>5.0</v>
      </c>
    </row>
    <row r="365" ht="14.25" customHeight="1">
      <c r="A365" s="280" t="s">
        <v>1249</v>
      </c>
      <c r="B365" s="280" t="s">
        <v>1250</v>
      </c>
      <c r="C365" s="281">
        <v>5.0</v>
      </c>
    </row>
    <row r="366" ht="14.25" customHeight="1">
      <c r="A366" s="280" t="s">
        <v>1251</v>
      </c>
      <c r="B366" s="280" t="s">
        <v>1252</v>
      </c>
      <c r="C366" s="281">
        <v>5.0</v>
      </c>
    </row>
    <row r="367" ht="14.25" customHeight="1">
      <c r="A367" s="280" t="s">
        <v>1253</v>
      </c>
      <c r="B367" s="280" t="s">
        <v>1254</v>
      </c>
      <c r="C367" s="281">
        <v>5.0</v>
      </c>
    </row>
    <row r="368" ht="14.25" customHeight="1">
      <c r="A368" s="280" t="s">
        <v>1255</v>
      </c>
      <c r="B368" s="280" t="s">
        <v>1256</v>
      </c>
      <c r="C368" s="281">
        <v>5.0</v>
      </c>
    </row>
    <row r="369" ht="14.25" customHeight="1">
      <c r="A369" s="280" t="s">
        <v>1257</v>
      </c>
      <c r="B369" s="280" t="s">
        <v>1258</v>
      </c>
      <c r="C369" s="281">
        <v>5.0</v>
      </c>
    </row>
    <row r="370" ht="14.25" customHeight="1">
      <c r="A370" s="280" t="s">
        <v>1259</v>
      </c>
      <c r="B370" s="280" t="s">
        <v>1260</v>
      </c>
      <c r="C370" s="281">
        <v>5.0</v>
      </c>
    </row>
    <row r="371" ht="14.25" customHeight="1">
      <c r="A371" s="280" t="s">
        <v>1261</v>
      </c>
      <c r="B371" s="280" t="s">
        <v>1262</v>
      </c>
      <c r="C371" s="281">
        <v>5.0</v>
      </c>
    </row>
    <row r="372" ht="14.25" customHeight="1">
      <c r="A372" s="280" t="s">
        <v>1263</v>
      </c>
      <c r="B372" s="280" t="s">
        <v>1264</v>
      </c>
      <c r="C372" s="281">
        <v>5.0</v>
      </c>
    </row>
    <row r="373" ht="14.25" customHeight="1">
      <c r="A373" s="280" t="s">
        <v>1265</v>
      </c>
      <c r="B373" s="280" t="s">
        <v>1266</v>
      </c>
      <c r="C373" s="281">
        <v>5.0</v>
      </c>
    </row>
    <row r="374" ht="14.25" customHeight="1">
      <c r="A374" s="280" t="s">
        <v>1267</v>
      </c>
      <c r="B374" s="280" t="s">
        <v>1268</v>
      </c>
      <c r="C374" s="281">
        <v>5.0</v>
      </c>
    </row>
    <row r="375" ht="14.25" customHeight="1">
      <c r="A375" s="280" t="s">
        <v>1269</v>
      </c>
      <c r="B375" s="280" t="s">
        <v>1270</v>
      </c>
      <c r="C375" s="281">
        <v>5.0</v>
      </c>
    </row>
    <row r="376" ht="14.25" customHeight="1">
      <c r="A376" s="280" t="s">
        <v>1271</v>
      </c>
      <c r="B376" s="280" t="s">
        <v>1272</v>
      </c>
      <c r="C376" s="281">
        <v>5.0</v>
      </c>
    </row>
    <row r="377" ht="14.25" customHeight="1">
      <c r="A377" s="280" t="s">
        <v>1273</v>
      </c>
      <c r="B377" s="280" t="s">
        <v>1274</v>
      </c>
      <c r="C377" s="281">
        <v>5.0</v>
      </c>
    </row>
    <row r="378" ht="14.25" customHeight="1">
      <c r="A378" s="280" t="s">
        <v>1275</v>
      </c>
      <c r="B378" s="280" t="s">
        <v>1276</v>
      </c>
      <c r="C378" s="281">
        <v>5.0</v>
      </c>
    </row>
    <row r="379" ht="14.25" customHeight="1">
      <c r="A379" s="280" t="s">
        <v>1277</v>
      </c>
      <c r="B379" s="280" t="s">
        <v>1278</v>
      </c>
      <c r="C379" s="281">
        <v>5.0</v>
      </c>
    </row>
    <row r="380" ht="14.25" customHeight="1">
      <c r="A380" s="280" t="s">
        <v>1279</v>
      </c>
      <c r="B380" s="280" t="s">
        <v>1280</v>
      </c>
      <c r="C380" s="281">
        <v>5.0</v>
      </c>
    </row>
    <row r="381" ht="14.25" customHeight="1">
      <c r="A381" s="280" t="s">
        <v>657</v>
      </c>
      <c r="B381" s="280" t="s">
        <v>658</v>
      </c>
      <c r="C381" s="281">
        <v>5.0</v>
      </c>
    </row>
    <row r="382" ht="14.25" customHeight="1">
      <c r="A382" s="280" t="s">
        <v>1281</v>
      </c>
      <c r="B382" s="280" t="s">
        <v>1282</v>
      </c>
      <c r="C382" s="281">
        <v>5.0</v>
      </c>
    </row>
    <row r="383" ht="14.25" customHeight="1">
      <c r="A383" s="280" t="s">
        <v>1283</v>
      </c>
      <c r="B383" s="280" t="s">
        <v>1284</v>
      </c>
      <c r="C383" s="281">
        <v>5.0</v>
      </c>
    </row>
    <row r="384" ht="14.25" customHeight="1">
      <c r="A384" s="280" t="s">
        <v>1285</v>
      </c>
      <c r="B384" s="280" t="s">
        <v>1286</v>
      </c>
      <c r="C384" s="281">
        <v>5.0</v>
      </c>
    </row>
    <row r="385" ht="14.25" customHeight="1">
      <c r="A385" s="280" t="s">
        <v>1287</v>
      </c>
      <c r="B385" s="280" t="s">
        <v>1288</v>
      </c>
      <c r="C385" s="281">
        <v>5.0</v>
      </c>
    </row>
    <row r="386" ht="14.25" customHeight="1">
      <c r="A386" s="280" t="s">
        <v>1289</v>
      </c>
      <c r="B386" s="280" t="s">
        <v>1290</v>
      </c>
      <c r="C386" s="281">
        <v>5.0</v>
      </c>
    </row>
    <row r="387" ht="14.25" customHeight="1">
      <c r="A387" s="280" t="s">
        <v>1291</v>
      </c>
      <c r="B387" s="280" t="s">
        <v>1292</v>
      </c>
      <c r="C387" s="281">
        <v>5.0</v>
      </c>
    </row>
    <row r="388" ht="14.25" customHeight="1">
      <c r="A388" s="280" t="s">
        <v>1293</v>
      </c>
      <c r="B388" s="280" t="s">
        <v>1294</v>
      </c>
      <c r="C388" s="281">
        <v>5.0</v>
      </c>
    </row>
    <row r="389" ht="14.25" customHeight="1">
      <c r="A389" s="280" t="s">
        <v>1295</v>
      </c>
      <c r="B389" s="280" t="s">
        <v>1296</v>
      </c>
      <c r="C389" s="281">
        <v>5.0</v>
      </c>
    </row>
    <row r="390" ht="14.25" customHeight="1">
      <c r="A390" s="280" t="s">
        <v>1297</v>
      </c>
      <c r="B390" s="280" t="s">
        <v>1298</v>
      </c>
      <c r="C390" s="281">
        <v>5.0</v>
      </c>
    </row>
    <row r="391" ht="14.25" customHeight="1">
      <c r="A391" s="280" t="s">
        <v>1299</v>
      </c>
      <c r="B391" s="280" t="s">
        <v>1300</v>
      </c>
      <c r="C391" s="281">
        <v>5.0</v>
      </c>
    </row>
    <row r="392" ht="14.25" customHeight="1">
      <c r="A392" s="280" t="s">
        <v>1301</v>
      </c>
      <c r="B392" s="280" t="s">
        <v>1302</v>
      </c>
      <c r="C392" s="281">
        <v>5.0</v>
      </c>
    </row>
    <row r="393" ht="14.25" customHeight="1">
      <c r="A393" s="280" t="s">
        <v>1303</v>
      </c>
      <c r="B393" s="280" t="s">
        <v>1304</v>
      </c>
      <c r="C393" s="281">
        <v>5.0</v>
      </c>
    </row>
    <row r="394" ht="14.25" customHeight="1">
      <c r="A394" s="280" t="s">
        <v>1305</v>
      </c>
      <c r="B394" s="280" t="s">
        <v>1306</v>
      </c>
      <c r="C394" s="281">
        <v>5.0</v>
      </c>
    </row>
    <row r="395" ht="14.25" customHeight="1">
      <c r="A395" s="280" t="s">
        <v>1307</v>
      </c>
      <c r="B395" s="280" t="s">
        <v>1308</v>
      </c>
      <c r="C395" s="281">
        <v>5.0</v>
      </c>
    </row>
    <row r="396" ht="14.25" customHeight="1">
      <c r="A396" s="280" t="s">
        <v>1309</v>
      </c>
      <c r="B396" s="280" t="s">
        <v>1310</v>
      </c>
      <c r="C396" s="281">
        <v>4.0</v>
      </c>
    </row>
    <row r="397" ht="14.25" customHeight="1">
      <c r="A397" s="280" t="s">
        <v>1311</v>
      </c>
      <c r="B397" s="280" t="s">
        <v>1312</v>
      </c>
      <c r="C397" s="281">
        <v>4.0</v>
      </c>
    </row>
    <row r="398" ht="14.25" customHeight="1">
      <c r="A398" s="280" t="s">
        <v>1313</v>
      </c>
      <c r="B398" s="280" t="s">
        <v>1314</v>
      </c>
      <c r="C398" s="281">
        <v>4.0</v>
      </c>
    </row>
    <row r="399" ht="14.25" customHeight="1">
      <c r="A399" s="280" t="s">
        <v>1315</v>
      </c>
      <c r="B399" s="280" t="s">
        <v>1316</v>
      </c>
      <c r="C399" s="281">
        <v>4.0</v>
      </c>
    </row>
    <row r="400" ht="14.25" customHeight="1">
      <c r="A400" s="280" t="s">
        <v>1317</v>
      </c>
      <c r="B400" s="280" t="s">
        <v>1318</v>
      </c>
      <c r="C400" s="281">
        <v>4.0</v>
      </c>
    </row>
    <row r="401" ht="14.25" customHeight="1">
      <c r="A401" s="280" t="s">
        <v>1319</v>
      </c>
      <c r="B401" s="280" t="s">
        <v>1320</v>
      </c>
      <c r="C401" s="281">
        <v>4.0</v>
      </c>
    </row>
    <row r="402" ht="14.25" customHeight="1">
      <c r="A402" s="280" t="s">
        <v>1321</v>
      </c>
      <c r="B402" s="280" t="s">
        <v>1322</v>
      </c>
      <c r="C402" s="281">
        <v>4.0</v>
      </c>
    </row>
    <row r="403" ht="14.25" customHeight="1">
      <c r="A403" s="280" t="s">
        <v>1323</v>
      </c>
      <c r="B403" s="280" t="s">
        <v>1324</v>
      </c>
      <c r="C403" s="281">
        <v>4.0</v>
      </c>
    </row>
    <row r="404" ht="14.25" customHeight="1">
      <c r="A404" s="280" t="s">
        <v>1325</v>
      </c>
      <c r="B404" s="280" t="s">
        <v>1326</v>
      </c>
      <c r="C404" s="281">
        <v>4.0</v>
      </c>
    </row>
    <row r="405" ht="14.25" customHeight="1">
      <c r="A405" s="280" t="s">
        <v>1327</v>
      </c>
      <c r="B405" s="280" t="s">
        <v>1328</v>
      </c>
      <c r="C405" s="281">
        <v>4.0</v>
      </c>
    </row>
    <row r="406" ht="14.25" customHeight="1">
      <c r="A406" s="280" t="s">
        <v>1329</v>
      </c>
      <c r="B406" s="280" t="s">
        <v>1330</v>
      </c>
      <c r="C406" s="281">
        <v>4.0</v>
      </c>
    </row>
    <row r="407" ht="14.25" customHeight="1">
      <c r="A407" s="280" t="s">
        <v>1331</v>
      </c>
      <c r="B407" s="280" t="s">
        <v>1332</v>
      </c>
      <c r="C407" s="281">
        <v>4.0</v>
      </c>
    </row>
    <row r="408" ht="14.25" customHeight="1">
      <c r="A408" s="280" t="s">
        <v>1333</v>
      </c>
      <c r="B408" s="280" t="s">
        <v>1334</v>
      </c>
      <c r="C408" s="281">
        <v>4.0</v>
      </c>
    </row>
    <row r="409" ht="14.25" customHeight="1">
      <c r="A409" s="280" t="s">
        <v>1335</v>
      </c>
      <c r="B409" s="280" t="s">
        <v>1336</v>
      </c>
      <c r="C409" s="281">
        <v>4.0</v>
      </c>
    </row>
    <row r="410" ht="14.25" customHeight="1">
      <c r="A410" s="280" t="s">
        <v>1337</v>
      </c>
      <c r="B410" s="280" t="s">
        <v>1338</v>
      </c>
      <c r="C410" s="281">
        <v>4.0</v>
      </c>
    </row>
    <row r="411" ht="14.25" customHeight="1">
      <c r="A411" s="280" t="s">
        <v>1339</v>
      </c>
      <c r="B411" s="280" t="s">
        <v>1340</v>
      </c>
      <c r="C411" s="281">
        <v>4.0</v>
      </c>
    </row>
    <row r="412" ht="14.25" customHeight="1">
      <c r="A412" s="280" t="s">
        <v>1341</v>
      </c>
      <c r="B412" s="280" t="s">
        <v>1342</v>
      </c>
      <c r="C412" s="281">
        <v>4.0</v>
      </c>
    </row>
    <row r="413" ht="14.25" customHeight="1">
      <c r="A413" s="280" t="s">
        <v>1343</v>
      </c>
      <c r="B413" s="280" t="s">
        <v>1344</v>
      </c>
      <c r="C413" s="281">
        <v>4.0</v>
      </c>
    </row>
    <row r="414" ht="14.25" customHeight="1">
      <c r="A414" s="280" t="s">
        <v>1345</v>
      </c>
      <c r="B414" s="280" t="s">
        <v>1346</v>
      </c>
      <c r="C414" s="281">
        <v>4.0</v>
      </c>
    </row>
    <row r="415" ht="14.25" customHeight="1">
      <c r="A415" s="280" t="s">
        <v>1347</v>
      </c>
      <c r="B415" s="280" t="s">
        <v>1348</v>
      </c>
      <c r="C415" s="281">
        <v>4.0</v>
      </c>
    </row>
    <row r="416" ht="14.25" customHeight="1">
      <c r="A416" s="280" t="s">
        <v>1349</v>
      </c>
      <c r="B416" s="280" t="s">
        <v>1350</v>
      </c>
      <c r="C416" s="281">
        <v>4.0</v>
      </c>
    </row>
    <row r="417" ht="14.25" customHeight="1">
      <c r="A417" s="280" t="s">
        <v>1351</v>
      </c>
      <c r="B417" s="280" t="s">
        <v>1352</v>
      </c>
      <c r="C417" s="281">
        <v>4.0</v>
      </c>
    </row>
    <row r="418" ht="14.25" customHeight="1">
      <c r="A418" s="280" t="s">
        <v>1353</v>
      </c>
      <c r="B418" s="280" t="s">
        <v>1354</v>
      </c>
      <c r="C418" s="281">
        <v>4.0</v>
      </c>
    </row>
    <row r="419" ht="14.25" customHeight="1">
      <c r="A419" s="280" t="s">
        <v>1355</v>
      </c>
      <c r="B419" s="280" t="s">
        <v>1356</v>
      </c>
      <c r="C419" s="281">
        <v>4.0</v>
      </c>
    </row>
    <row r="420" ht="14.25" customHeight="1">
      <c r="A420" s="280" t="s">
        <v>1357</v>
      </c>
      <c r="B420" s="280" t="s">
        <v>1358</v>
      </c>
      <c r="C420" s="281">
        <v>4.0</v>
      </c>
    </row>
    <row r="421" ht="14.25" customHeight="1">
      <c r="A421" s="280" t="s">
        <v>1359</v>
      </c>
      <c r="B421" s="280" t="s">
        <v>1360</v>
      </c>
      <c r="C421" s="281">
        <v>4.0</v>
      </c>
    </row>
    <row r="422" ht="14.25" customHeight="1">
      <c r="A422" s="280" t="s">
        <v>1361</v>
      </c>
      <c r="B422" s="280" t="s">
        <v>1362</v>
      </c>
      <c r="C422" s="281">
        <v>4.0</v>
      </c>
    </row>
    <row r="423" ht="14.25" customHeight="1">
      <c r="A423" s="280" t="s">
        <v>1363</v>
      </c>
      <c r="B423" s="280" t="s">
        <v>1364</v>
      </c>
      <c r="C423" s="281">
        <v>4.0</v>
      </c>
    </row>
    <row r="424" ht="14.25" customHeight="1">
      <c r="A424" s="280" t="s">
        <v>1365</v>
      </c>
      <c r="B424" s="280" t="s">
        <v>1366</v>
      </c>
      <c r="C424" s="281">
        <v>4.0</v>
      </c>
    </row>
    <row r="425" ht="14.25" customHeight="1">
      <c r="A425" s="280" t="s">
        <v>1367</v>
      </c>
      <c r="B425" s="280" t="s">
        <v>1368</v>
      </c>
      <c r="C425" s="281">
        <v>4.0</v>
      </c>
    </row>
    <row r="426" ht="14.25" customHeight="1">
      <c r="A426" s="280" t="s">
        <v>1369</v>
      </c>
      <c r="B426" s="280" t="s">
        <v>1370</v>
      </c>
      <c r="C426" s="281">
        <v>4.0</v>
      </c>
    </row>
    <row r="427" ht="14.25" customHeight="1">
      <c r="A427" s="280" t="s">
        <v>1371</v>
      </c>
      <c r="B427" s="280" t="s">
        <v>1372</v>
      </c>
      <c r="C427" s="281">
        <v>4.0</v>
      </c>
    </row>
    <row r="428" ht="14.25" customHeight="1">
      <c r="A428" s="280" t="s">
        <v>1373</v>
      </c>
      <c r="B428" s="280" t="s">
        <v>1374</v>
      </c>
      <c r="C428" s="281">
        <v>4.0</v>
      </c>
    </row>
    <row r="429" ht="14.25" customHeight="1">
      <c r="A429" s="280" t="s">
        <v>1375</v>
      </c>
      <c r="B429" s="280" t="s">
        <v>1376</v>
      </c>
      <c r="C429" s="281">
        <v>4.0</v>
      </c>
    </row>
    <row r="430" ht="14.25" customHeight="1">
      <c r="A430" s="280" t="s">
        <v>1377</v>
      </c>
      <c r="B430" s="280" t="s">
        <v>1378</v>
      </c>
      <c r="C430" s="281">
        <v>4.0</v>
      </c>
    </row>
    <row r="431" ht="14.25" customHeight="1">
      <c r="A431" s="280" t="s">
        <v>1379</v>
      </c>
      <c r="B431" s="280" t="s">
        <v>1380</v>
      </c>
      <c r="C431" s="281">
        <v>4.0</v>
      </c>
    </row>
    <row r="432" ht="14.25" customHeight="1">
      <c r="A432" s="280" t="s">
        <v>1381</v>
      </c>
      <c r="B432" s="280" t="s">
        <v>1382</v>
      </c>
      <c r="C432" s="281">
        <v>4.0</v>
      </c>
    </row>
    <row r="433" ht="14.25" customHeight="1">
      <c r="A433" s="280" t="s">
        <v>1383</v>
      </c>
      <c r="B433" s="280" t="s">
        <v>1384</v>
      </c>
      <c r="C433" s="281">
        <v>4.0</v>
      </c>
    </row>
    <row r="434" ht="14.25" customHeight="1">
      <c r="A434" s="280" t="s">
        <v>1385</v>
      </c>
      <c r="B434" s="280" t="s">
        <v>1386</v>
      </c>
      <c r="C434" s="281">
        <v>4.0</v>
      </c>
    </row>
    <row r="435" ht="14.25" customHeight="1">
      <c r="A435" s="280" t="s">
        <v>1387</v>
      </c>
      <c r="B435" s="280" t="s">
        <v>1388</v>
      </c>
      <c r="C435" s="281">
        <v>4.0</v>
      </c>
    </row>
    <row r="436" ht="14.25" customHeight="1">
      <c r="A436" s="280" t="s">
        <v>1389</v>
      </c>
      <c r="B436" s="280" t="s">
        <v>1390</v>
      </c>
      <c r="C436" s="281">
        <v>4.0</v>
      </c>
    </row>
    <row r="437" ht="14.25" customHeight="1">
      <c r="A437" s="280" t="s">
        <v>1391</v>
      </c>
      <c r="B437" s="280" t="s">
        <v>1392</v>
      </c>
      <c r="C437" s="281">
        <v>4.0</v>
      </c>
    </row>
    <row r="438" ht="14.25" customHeight="1">
      <c r="A438" s="280" t="s">
        <v>1393</v>
      </c>
      <c r="B438" s="280" t="s">
        <v>1394</v>
      </c>
      <c r="C438" s="281">
        <v>4.0</v>
      </c>
    </row>
    <row r="439" ht="14.25" customHeight="1">
      <c r="A439" s="280" t="s">
        <v>1395</v>
      </c>
      <c r="B439" s="280" t="s">
        <v>1396</v>
      </c>
      <c r="C439" s="281">
        <v>4.0</v>
      </c>
    </row>
    <row r="440" ht="14.25" customHeight="1">
      <c r="A440" s="280" t="s">
        <v>1397</v>
      </c>
      <c r="B440" s="280" t="s">
        <v>1398</v>
      </c>
      <c r="C440" s="281">
        <v>4.0</v>
      </c>
    </row>
    <row r="441" ht="14.25" customHeight="1">
      <c r="A441" s="280" t="s">
        <v>1399</v>
      </c>
      <c r="B441" s="280" t="s">
        <v>1400</v>
      </c>
      <c r="C441" s="281">
        <v>4.0</v>
      </c>
    </row>
    <row r="442" ht="14.25" customHeight="1">
      <c r="A442" s="280" t="s">
        <v>1401</v>
      </c>
      <c r="B442" s="280" t="s">
        <v>1402</v>
      </c>
      <c r="C442" s="281">
        <v>4.0</v>
      </c>
    </row>
    <row r="443" ht="14.25" customHeight="1">
      <c r="A443" s="280" t="s">
        <v>1403</v>
      </c>
      <c r="B443" s="280" t="s">
        <v>1404</v>
      </c>
      <c r="C443" s="281">
        <v>4.0</v>
      </c>
    </row>
    <row r="444" ht="14.25" customHeight="1">
      <c r="A444" s="280" t="s">
        <v>1405</v>
      </c>
      <c r="B444" s="280" t="s">
        <v>1406</v>
      </c>
      <c r="C444" s="281">
        <v>4.0</v>
      </c>
    </row>
    <row r="445" ht="14.25" customHeight="1">
      <c r="A445" s="280" t="s">
        <v>1407</v>
      </c>
      <c r="B445" s="280" t="s">
        <v>1408</v>
      </c>
      <c r="C445" s="281">
        <v>4.0</v>
      </c>
    </row>
    <row r="446" ht="14.25" customHeight="1">
      <c r="A446" s="280" t="s">
        <v>1409</v>
      </c>
      <c r="B446" s="280" t="s">
        <v>1410</v>
      </c>
      <c r="C446" s="281">
        <v>4.0</v>
      </c>
    </row>
    <row r="447" ht="14.25" customHeight="1">
      <c r="A447" s="280" t="s">
        <v>1411</v>
      </c>
      <c r="B447" s="280" t="s">
        <v>1412</v>
      </c>
      <c r="C447" s="281">
        <v>4.0</v>
      </c>
    </row>
    <row r="448" ht="14.25" customHeight="1">
      <c r="A448" s="280" t="s">
        <v>1413</v>
      </c>
      <c r="B448" s="280" t="s">
        <v>1414</v>
      </c>
      <c r="C448" s="281">
        <v>4.0</v>
      </c>
    </row>
    <row r="449" ht="14.25" customHeight="1">
      <c r="A449" s="280" t="s">
        <v>1415</v>
      </c>
      <c r="B449" s="280" t="s">
        <v>1416</v>
      </c>
      <c r="C449" s="281">
        <v>4.0</v>
      </c>
    </row>
    <row r="450" ht="14.25" customHeight="1">
      <c r="A450" s="280" t="s">
        <v>1417</v>
      </c>
      <c r="B450" s="280" t="s">
        <v>1418</v>
      </c>
      <c r="C450" s="281">
        <v>4.0</v>
      </c>
    </row>
    <row r="451" ht="14.25" customHeight="1">
      <c r="A451" s="280" t="s">
        <v>1419</v>
      </c>
      <c r="B451" s="280" t="s">
        <v>1420</v>
      </c>
      <c r="C451" s="281">
        <v>4.0</v>
      </c>
    </row>
    <row r="452" ht="14.25" customHeight="1">
      <c r="A452" s="280" t="s">
        <v>1421</v>
      </c>
      <c r="B452" s="280" t="s">
        <v>1422</v>
      </c>
      <c r="C452" s="281">
        <v>4.0</v>
      </c>
    </row>
    <row r="453" ht="14.25" customHeight="1">
      <c r="A453" s="280" t="s">
        <v>1423</v>
      </c>
      <c r="B453" s="280" t="s">
        <v>1424</v>
      </c>
      <c r="C453" s="281">
        <v>4.0</v>
      </c>
    </row>
    <row r="454" ht="14.25" customHeight="1">
      <c r="A454" s="280" t="s">
        <v>1425</v>
      </c>
      <c r="B454" s="280" t="s">
        <v>1426</v>
      </c>
      <c r="C454" s="281">
        <v>4.0</v>
      </c>
    </row>
    <row r="455" ht="14.25" customHeight="1">
      <c r="A455" s="280" t="s">
        <v>1427</v>
      </c>
      <c r="B455" s="280" t="s">
        <v>1428</v>
      </c>
      <c r="C455" s="281">
        <v>4.0</v>
      </c>
    </row>
    <row r="456" ht="14.25" customHeight="1">
      <c r="A456" s="280" t="s">
        <v>1429</v>
      </c>
      <c r="B456" s="280" t="s">
        <v>1430</v>
      </c>
      <c r="C456" s="281">
        <v>4.0</v>
      </c>
    </row>
    <row r="457" ht="14.25" customHeight="1">
      <c r="A457" s="280" t="s">
        <v>1431</v>
      </c>
      <c r="B457" s="280" t="s">
        <v>1432</v>
      </c>
      <c r="C457" s="281">
        <v>4.0</v>
      </c>
    </row>
    <row r="458" ht="14.25" customHeight="1">
      <c r="A458" s="280" t="s">
        <v>1433</v>
      </c>
      <c r="B458" s="280" t="s">
        <v>1434</v>
      </c>
      <c r="C458" s="281">
        <v>4.0</v>
      </c>
    </row>
    <row r="459" ht="14.25" customHeight="1">
      <c r="A459" s="280" t="s">
        <v>1435</v>
      </c>
      <c r="B459" s="280" t="s">
        <v>1436</v>
      </c>
      <c r="C459" s="281">
        <v>4.0</v>
      </c>
    </row>
    <row r="460" ht="14.25" customHeight="1">
      <c r="A460" s="280" t="s">
        <v>1437</v>
      </c>
      <c r="B460" s="280" t="s">
        <v>1438</v>
      </c>
      <c r="C460" s="281">
        <v>4.0</v>
      </c>
    </row>
    <row r="461" ht="14.25" customHeight="1">
      <c r="A461" s="280" t="s">
        <v>1439</v>
      </c>
      <c r="B461" s="280" t="s">
        <v>1440</v>
      </c>
      <c r="C461" s="281">
        <v>4.0</v>
      </c>
    </row>
    <row r="462" ht="14.25" customHeight="1">
      <c r="A462" s="280" t="s">
        <v>1441</v>
      </c>
      <c r="B462" s="280" t="s">
        <v>1442</v>
      </c>
      <c r="C462" s="281">
        <v>4.0</v>
      </c>
    </row>
    <row r="463" ht="14.25" customHeight="1">
      <c r="A463" s="280" t="s">
        <v>1443</v>
      </c>
      <c r="B463" s="280" t="s">
        <v>1444</v>
      </c>
      <c r="C463" s="281">
        <v>4.0</v>
      </c>
    </row>
    <row r="464" ht="14.25" customHeight="1">
      <c r="A464" s="280" t="s">
        <v>1445</v>
      </c>
      <c r="B464" s="280" t="s">
        <v>1446</v>
      </c>
      <c r="C464" s="281">
        <v>4.0</v>
      </c>
    </row>
    <row r="465" ht="14.25" customHeight="1">
      <c r="A465" s="280" t="s">
        <v>1447</v>
      </c>
      <c r="B465" s="280" t="s">
        <v>1448</v>
      </c>
      <c r="C465" s="281">
        <v>4.0</v>
      </c>
    </row>
    <row r="466" ht="14.25" customHeight="1">
      <c r="A466" s="280" t="s">
        <v>1449</v>
      </c>
      <c r="B466" s="280" t="s">
        <v>1450</v>
      </c>
      <c r="C466" s="281">
        <v>4.0</v>
      </c>
    </row>
    <row r="467" ht="14.25" customHeight="1">
      <c r="A467" s="280" t="s">
        <v>1451</v>
      </c>
      <c r="B467" s="280" t="s">
        <v>1452</v>
      </c>
      <c r="C467" s="281">
        <v>4.0</v>
      </c>
    </row>
    <row r="468" ht="14.25" customHeight="1">
      <c r="A468" s="280" t="s">
        <v>1453</v>
      </c>
      <c r="B468" s="280" t="s">
        <v>1454</v>
      </c>
      <c r="C468" s="281">
        <v>4.0</v>
      </c>
    </row>
    <row r="469" ht="14.25" customHeight="1">
      <c r="A469" s="280" t="s">
        <v>1455</v>
      </c>
      <c r="B469" s="280" t="s">
        <v>1456</v>
      </c>
      <c r="C469" s="281">
        <v>4.0</v>
      </c>
    </row>
    <row r="470" ht="14.25" customHeight="1">
      <c r="A470" s="280" t="s">
        <v>1457</v>
      </c>
      <c r="B470" s="280" t="s">
        <v>1458</v>
      </c>
      <c r="C470" s="281">
        <v>4.0</v>
      </c>
    </row>
    <row r="471" ht="14.25" customHeight="1">
      <c r="A471" s="280" t="s">
        <v>1459</v>
      </c>
      <c r="B471" s="280" t="s">
        <v>1460</v>
      </c>
      <c r="C471" s="281">
        <v>4.0</v>
      </c>
    </row>
    <row r="472" ht="14.25" customHeight="1">
      <c r="A472" s="280" t="s">
        <v>1461</v>
      </c>
      <c r="B472" s="280" t="s">
        <v>1462</v>
      </c>
      <c r="C472" s="281">
        <v>4.0</v>
      </c>
    </row>
    <row r="473" ht="14.25" customHeight="1">
      <c r="A473" s="280" t="s">
        <v>1463</v>
      </c>
      <c r="B473" s="280" t="s">
        <v>1464</v>
      </c>
      <c r="C473" s="281">
        <v>4.0</v>
      </c>
    </row>
    <row r="474" ht="14.25" customHeight="1">
      <c r="A474" s="280" t="s">
        <v>1465</v>
      </c>
      <c r="B474" s="280" t="s">
        <v>1466</v>
      </c>
      <c r="C474" s="281">
        <v>4.0</v>
      </c>
    </row>
    <row r="475" ht="14.25" customHeight="1">
      <c r="A475" s="280" t="s">
        <v>1467</v>
      </c>
      <c r="B475" s="280" t="s">
        <v>1468</v>
      </c>
      <c r="C475" s="281">
        <v>4.0</v>
      </c>
    </row>
    <row r="476" ht="14.25" customHeight="1">
      <c r="A476" s="280" t="s">
        <v>1469</v>
      </c>
      <c r="B476" s="280" t="s">
        <v>1470</v>
      </c>
      <c r="C476" s="281">
        <v>4.0</v>
      </c>
    </row>
    <row r="477" ht="14.25" customHeight="1">
      <c r="A477" s="280" t="s">
        <v>1471</v>
      </c>
      <c r="B477" s="280" t="s">
        <v>1472</v>
      </c>
      <c r="C477" s="281">
        <v>4.0</v>
      </c>
    </row>
    <row r="478" ht="14.25" customHeight="1">
      <c r="A478" s="280" t="s">
        <v>1473</v>
      </c>
      <c r="B478" s="280" t="s">
        <v>1474</v>
      </c>
      <c r="C478" s="281">
        <v>4.0</v>
      </c>
    </row>
    <row r="479" ht="14.25" customHeight="1">
      <c r="A479" s="280" t="s">
        <v>1475</v>
      </c>
      <c r="B479" s="280" t="s">
        <v>1476</v>
      </c>
      <c r="C479" s="281">
        <v>4.0</v>
      </c>
    </row>
    <row r="480" ht="14.25" customHeight="1">
      <c r="A480" s="280" t="s">
        <v>1477</v>
      </c>
      <c r="B480" s="280" t="s">
        <v>1478</v>
      </c>
      <c r="C480" s="281">
        <v>4.0</v>
      </c>
    </row>
    <row r="481" ht="14.25" customHeight="1">
      <c r="A481" s="280" t="s">
        <v>1479</v>
      </c>
      <c r="B481" s="280" t="s">
        <v>1480</v>
      </c>
      <c r="C481" s="281">
        <v>4.0</v>
      </c>
    </row>
    <row r="482" ht="14.25" customHeight="1">
      <c r="A482" s="280" t="s">
        <v>1481</v>
      </c>
      <c r="B482" s="280" t="s">
        <v>1482</v>
      </c>
      <c r="C482" s="281">
        <v>4.0</v>
      </c>
    </row>
    <row r="483" ht="14.25" customHeight="1">
      <c r="A483" s="280" t="s">
        <v>1483</v>
      </c>
      <c r="B483" s="280" t="s">
        <v>1484</v>
      </c>
      <c r="C483" s="281">
        <v>4.0</v>
      </c>
    </row>
    <row r="484" ht="14.25" customHeight="1">
      <c r="A484" s="280" t="s">
        <v>1485</v>
      </c>
      <c r="B484" s="280" t="s">
        <v>1486</v>
      </c>
      <c r="C484" s="281">
        <v>4.0</v>
      </c>
    </row>
    <row r="485" ht="14.25" customHeight="1">
      <c r="A485" s="280" t="s">
        <v>1487</v>
      </c>
      <c r="B485" s="280" t="s">
        <v>1488</v>
      </c>
      <c r="C485" s="281">
        <v>4.0</v>
      </c>
    </row>
    <row r="486" ht="14.25" customHeight="1">
      <c r="A486" s="280" t="s">
        <v>1489</v>
      </c>
      <c r="B486" s="280" t="s">
        <v>1490</v>
      </c>
      <c r="C486" s="281">
        <v>4.0</v>
      </c>
    </row>
    <row r="487" ht="14.25" customHeight="1">
      <c r="A487" s="280" t="s">
        <v>1491</v>
      </c>
      <c r="B487" s="280" t="s">
        <v>1492</v>
      </c>
      <c r="C487" s="281">
        <v>4.0</v>
      </c>
    </row>
    <row r="488" ht="14.25" customHeight="1">
      <c r="A488" s="280" t="s">
        <v>1493</v>
      </c>
      <c r="B488" s="280" t="s">
        <v>1494</v>
      </c>
      <c r="C488" s="281">
        <v>4.0</v>
      </c>
    </row>
    <row r="489" ht="14.25" customHeight="1">
      <c r="A489" s="280" t="s">
        <v>1495</v>
      </c>
      <c r="B489" s="280" t="s">
        <v>1496</v>
      </c>
      <c r="C489" s="281">
        <v>4.0</v>
      </c>
    </row>
    <row r="490" ht="14.25" customHeight="1">
      <c r="A490" s="280" t="s">
        <v>1497</v>
      </c>
      <c r="B490" s="280" t="s">
        <v>1498</v>
      </c>
      <c r="C490" s="281">
        <v>4.0</v>
      </c>
    </row>
    <row r="491" ht="14.25" customHeight="1">
      <c r="A491" s="280" t="s">
        <v>1499</v>
      </c>
      <c r="B491" s="280" t="s">
        <v>1500</v>
      </c>
      <c r="C491" s="281">
        <v>4.0</v>
      </c>
    </row>
    <row r="492" ht="14.25" customHeight="1">
      <c r="A492" s="280" t="s">
        <v>1501</v>
      </c>
      <c r="B492" s="280" t="s">
        <v>1502</v>
      </c>
      <c r="C492" s="281">
        <v>4.0</v>
      </c>
    </row>
    <row r="493" ht="14.25" customHeight="1">
      <c r="A493" s="280" t="s">
        <v>1503</v>
      </c>
      <c r="B493" s="280" t="s">
        <v>1504</v>
      </c>
      <c r="C493" s="281">
        <v>4.0</v>
      </c>
    </row>
    <row r="494" ht="14.25" customHeight="1">
      <c r="A494" s="280" t="s">
        <v>1505</v>
      </c>
      <c r="B494" s="280" t="s">
        <v>1506</v>
      </c>
      <c r="C494" s="281">
        <v>4.0</v>
      </c>
    </row>
    <row r="495" ht="14.25" customHeight="1">
      <c r="A495" s="280" t="s">
        <v>1507</v>
      </c>
      <c r="B495" s="280" t="s">
        <v>1508</v>
      </c>
      <c r="C495" s="281">
        <v>4.0</v>
      </c>
    </row>
    <row r="496" ht="14.25" customHeight="1">
      <c r="A496" s="280" t="s">
        <v>1509</v>
      </c>
      <c r="B496" s="280" t="s">
        <v>1510</v>
      </c>
      <c r="C496" s="281">
        <v>4.0</v>
      </c>
    </row>
    <row r="497" ht="14.25" customHeight="1">
      <c r="A497" s="280" t="s">
        <v>1511</v>
      </c>
      <c r="B497" s="280" t="s">
        <v>1512</v>
      </c>
      <c r="C497" s="281">
        <v>4.0</v>
      </c>
    </row>
    <row r="498" ht="14.25" customHeight="1">
      <c r="A498" s="280" t="s">
        <v>1513</v>
      </c>
      <c r="B498" s="280" t="s">
        <v>1514</v>
      </c>
      <c r="C498" s="281">
        <v>4.0</v>
      </c>
    </row>
    <row r="499" ht="14.25" customHeight="1">
      <c r="A499" s="280" t="s">
        <v>1515</v>
      </c>
      <c r="B499" s="280" t="s">
        <v>1516</v>
      </c>
      <c r="C499" s="281">
        <v>4.0</v>
      </c>
    </row>
    <row r="500" ht="14.25" customHeight="1">
      <c r="A500" s="280" t="s">
        <v>1517</v>
      </c>
      <c r="B500" s="280" t="s">
        <v>1518</v>
      </c>
      <c r="C500" s="281">
        <v>4.0</v>
      </c>
    </row>
    <row r="501" ht="14.25" customHeight="1">
      <c r="A501" s="280" t="s">
        <v>1519</v>
      </c>
      <c r="B501" s="280" t="s">
        <v>1520</v>
      </c>
      <c r="C501" s="281">
        <v>4.0</v>
      </c>
    </row>
    <row r="502" ht="14.25" customHeight="1">
      <c r="A502" s="280" t="s">
        <v>1521</v>
      </c>
      <c r="B502" s="280" t="s">
        <v>1522</v>
      </c>
      <c r="C502" s="281">
        <v>4.0</v>
      </c>
    </row>
    <row r="503" ht="14.25" customHeight="1">
      <c r="A503" s="280" t="s">
        <v>1523</v>
      </c>
      <c r="B503" s="280" t="s">
        <v>1524</v>
      </c>
      <c r="C503" s="281">
        <v>4.0</v>
      </c>
    </row>
    <row r="504" ht="14.25" customHeight="1">
      <c r="A504" s="280" t="s">
        <v>1525</v>
      </c>
      <c r="B504" s="280" t="s">
        <v>1526</v>
      </c>
      <c r="C504" s="281">
        <v>4.0</v>
      </c>
    </row>
    <row r="505" ht="14.25" customHeight="1">
      <c r="A505" s="280" t="s">
        <v>1527</v>
      </c>
      <c r="B505" s="280" t="s">
        <v>1528</v>
      </c>
      <c r="C505" s="281">
        <v>4.0</v>
      </c>
    </row>
    <row r="506" ht="14.25" customHeight="1">
      <c r="A506" s="280" t="s">
        <v>1529</v>
      </c>
      <c r="B506" s="280" t="s">
        <v>1530</v>
      </c>
      <c r="C506" s="281">
        <v>4.0</v>
      </c>
    </row>
    <row r="507" ht="14.25" customHeight="1">
      <c r="A507" s="280" t="s">
        <v>1531</v>
      </c>
      <c r="B507" s="280" t="s">
        <v>1532</v>
      </c>
      <c r="C507" s="281">
        <v>4.0</v>
      </c>
    </row>
    <row r="508" ht="14.25" customHeight="1">
      <c r="A508" s="280" t="s">
        <v>1533</v>
      </c>
      <c r="B508" s="280" t="s">
        <v>1534</v>
      </c>
      <c r="C508" s="281">
        <v>4.0</v>
      </c>
    </row>
    <row r="509" ht="14.25" customHeight="1">
      <c r="A509" s="280" t="s">
        <v>1535</v>
      </c>
      <c r="B509" s="280" t="s">
        <v>1536</v>
      </c>
      <c r="C509" s="281">
        <v>4.0</v>
      </c>
    </row>
    <row r="510" ht="14.25" customHeight="1">
      <c r="A510" s="280" t="s">
        <v>1537</v>
      </c>
      <c r="B510" s="280" t="s">
        <v>1538</v>
      </c>
      <c r="C510" s="281">
        <v>4.0</v>
      </c>
    </row>
    <row r="511" ht="14.25" customHeight="1">
      <c r="A511" s="280" t="s">
        <v>1539</v>
      </c>
      <c r="B511" s="280" t="s">
        <v>1540</v>
      </c>
      <c r="C511" s="281">
        <v>4.0</v>
      </c>
    </row>
    <row r="512" ht="14.25" customHeight="1">
      <c r="A512" s="280" t="s">
        <v>1541</v>
      </c>
      <c r="B512" s="280" t="s">
        <v>1542</v>
      </c>
      <c r="C512" s="281">
        <v>4.0</v>
      </c>
    </row>
    <row r="513" ht="14.25" customHeight="1">
      <c r="A513" s="280" t="s">
        <v>1543</v>
      </c>
      <c r="B513" s="280" t="s">
        <v>1544</v>
      </c>
      <c r="C513" s="281">
        <v>4.0</v>
      </c>
    </row>
    <row r="514" ht="14.25" customHeight="1">
      <c r="A514" s="280" t="s">
        <v>1545</v>
      </c>
      <c r="B514" s="280" t="s">
        <v>1546</v>
      </c>
      <c r="C514" s="281">
        <v>4.0</v>
      </c>
    </row>
    <row r="515" ht="14.25" customHeight="1">
      <c r="A515" s="280" t="s">
        <v>1547</v>
      </c>
      <c r="B515" s="280" t="s">
        <v>1548</v>
      </c>
      <c r="C515" s="281">
        <v>4.0</v>
      </c>
    </row>
    <row r="516" ht="14.25" customHeight="1">
      <c r="A516" s="280" t="s">
        <v>1549</v>
      </c>
      <c r="B516" s="280" t="s">
        <v>1550</v>
      </c>
      <c r="C516" s="281">
        <v>4.0</v>
      </c>
    </row>
    <row r="517" ht="14.25" customHeight="1">
      <c r="A517" s="280" t="s">
        <v>1551</v>
      </c>
      <c r="B517" s="280" t="s">
        <v>1552</v>
      </c>
      <c r="C517" s="281">
        <v>4.0</v>
      </c>
    </row>
    <row r="518" ht="14.25" customHeight="1">
      <c r="A518" s="280" t="s">
        <v>1553</v>
      </c>
      <c r="B518" s="280" t="s">
        <v>1554</v>
      </c>
      <c r="C518" s="281">
        <v>4.0</v>
      </c>
    </row>
    <row r="519" ht="14.25" customHeight="1">
      <c r="A519" s="280" t="s">
        <v>1555</v>
      </c>
      <c r="B519" s="280" t="s">
        <v>1556</v>
      </c>
      <c r="C519" s="281">
        <v>4.0</v>
      </c>
    </row>
    <row r="520" ht="14.25" customHeight="1">
      <c r="A520" s="280" t="s">
        <v>1557</v>
      </c>
      <c r="B520" s="280" t="s">
        <v>1558</v>
      </c>
      <c r="C520" s="281">
        <v>4.0</v>
      </c>
    </row>
    <row r="521" ht="14.25" customHeight="1">
      <c r="A521" s="280" t="s">
        <v>1559</v>
      </c>
      <c r="B521" s="280" t="s">
        <v>1560</v>
      </c>
      <c r="C521" s="281">
        <v>4.0</v>
      </c>
    </row>
    <row r="522" ht="14.25" customHeight="1">
      <c r="A522" s="280" t="s">
        <v>1561</v>
      </c>
      <c r="B522" s="280" t="s">
        <v>1562</v>
      </c>
      <c r="C522" s="281">
        <v>4.0</v>
      </c>
    </row>
    <row r="523" ht="14.25" customHeight="1">
      <c r="A523" s="280" t="s">
        <v>1563</v>
      </c>
      <c r="B523" s="280" t="s">
        <v>1564</v>
      </c>
      <c r="C523" s="281">
        <v>4.0</v>
      </c>
    </row>
    <row r="524" ht="14.25" customHeight="1">
      <c r="A524" s="280" t="s">
        <v>1565</v>
      </c>
      <c r="B524" s="280" t="s">
        <v>1566</v>
      </c>
      <c r="C524" s="281">
        <v>4.0</v>
      </c>
    </row>
    <row r="525" ht="14.25" customHeight="1">
      <c r="A525" s="280" t="s">
        <v>1567</v>
      </c>
      <c r="B525" s="280" t="s">
        <v>1568</v>
      </c>
      <c r="C525" s="281">
        <v>4.0</v>
      </c>
    </row>
    <row r="526" ht="14.25" customHeight="1">
      <c r="A526" s="280" t="s">
        <v>1569</v>
      </c>
      <c r="B526" s="280" t="s">
        <v>1570</v>
      </c>
      <c r="C526" s="281">
        <v>4.0</v>
      </c>
    </row>
    <row r="527" ht="14.25" customHeight="1">
      <c r="A527" s="280" t="s">
        <v>1571</v>
      </c>
      <c r="B527" s="280" t="s">
        <v>1572</v>
      </c>
      <c r="C527" s="281">
        <v>4.0</v>
      </c>
    </row>
    <row r="528" ht="14.25" customHeight="1">
      <c r="A528" s="280" t="s">
        <v>1573</v>
      </c>
      <c r="B528" s="280" t="s">
        <v>1574</v>
      </c>
      <c r="C528" s="281">
        <v>4.0</v>
      </c>
    </row>
    <row r="529" ht="14.25" customHeight="1">
      <c r="A529" s="280" t="s">
        <v>1575</v>
      </c>
      <c r="B529" s="280" t="s">
        <v>1576</v>
      </c>
      <c r="C529" s="281">
        <v>4.0</v>
      </c>
    </row>
    <row r="530" ht="14.25" customHeight="1">
      <c r="A530" s="280" t="s">
        <v>1577</v>
      </c>
      <c r="B530" s="280" t="s">
        <v>1578</v>
      </c>
      <c r="C530" s="281">
        <v>4.0</v>
      </c>
    </row>
    <row r="531" ht="14.25" customHeight="1">
      <c r="A531" s="280" t="s">
        <v>1579</v>
      </c>
      <c r="B531" s="280" t="s">
        <v>1580</v>
      </c>
      <c r="C531" s="281">
        <v>4.0</v>
      </c>
    </row>
    <row r="532" ht="14.25" customHeight="1">
      <c r="A532" s="280" t="s">
        <v>1581</v>
      </c>
      <c r="B532" s="280" t="s">
        <v>1582</v>
      </c>
      <c r="C532" s="281">
        <v>4.0</v>
      </c>
    </row>
    <row r="533" ht="14.25" customHeight="1">
      <c r="A533" s="280" t="s">
        <v>1583</v>
      </c>
      <c r="B533" s="280" t="s">
        <v>1584</v>
      </c>
      <c r="C533" s="281">
        <v>4.0</v>
      </c>
    </row>
    <row r="534" ht="14.25" customHeight="1">
      <c r="A534" s="280" t="s">
        <v>1585</v>
      </c>
      <c r="B534" s="280" t="s">
        <v>1586</v>
      </c>
      <c r="C534" s="281">
        <v>4.0</v>
      </c>
    </row>
    <row r="535" ht="14.25" customHeight="1">
      <c r="A535" s="280" t="s">
        <v>1587</v>
      </c>
      <c r="B535" s="280" t="s">
        <v>1588</v>
      </c>
      <c r="C535" s="281">
        <v>4.0</v>
      </c>
    </row>
    <row r="536" ht="14.25" customHeight="1">
      <c r="A536" s="280" t="s">
        <v>1589</v>
      </c>
      <c r="B536" s="280" t="s">
        <v>1590</v>
      </c>
      <c r="C536" s="281">
        <v>4.0</v>
      </c>
    </row>
    <row r="537" ht="14.25" customHeight="1">
      <c r="A537" s="280" t="s">
        <v>1591</v>
      </c>
      <c r="B537" s="280" t="s">
        <v>1592</v>
      </c>
      <c r="C537" s="281">
        <v>4.0</v>
      </c>
    </row>
    <row r="538" ht="14.25" customHeight="1">
      <c r="A538" s="280" t="s">
        <v>1593</v>
      </c>
      <c r="B538" s="280" t="s">
        <v>1594</v>
      </c>
      <c r="C538" s="281">
        <v>4.0</v>
      </c>
    </row>
    <row r="539" ht="14.25" customHeight="1">
      <c r="A539" s="280" t="s">
        <v>1595</v>
      </c>
      <c r="B539" s="280" t="s">
        <v>1596</v>
      </c>
      <c r="C539" s="281">
        <v>4.0</v>
      </c>
    </row>
    <row r="540" ht="14.25" customHeight="1">
      <c r="A540" s="280" t="s">
        <v>1597</v>
      </c>
      <c r="B540" s="280" t="s">
        <v>1598</v>
      </c>
      <c r="C540" s="281">
        <v>4.0</v>
      </c>
    </row>
    <row r="541" ht="14.25" customHeight="1">
      <c r="A541" s="280" t="s">
        <v>1599</v>
      </c>
      <c r="B541" s="280" t="s">
        <v>1600</v>
      </c>
      <c r="C541" s="281">
        <v>4.0</v>
      </c>
    </row>
    <row r="542" ht="14.25" customHeight="1">
      <c r="A542" s="280" t="s">
        <v>1601</v>
      </c>
      <c r="B542" s="280" t="s">
        <v>1602</v>
      </c>
      <c r="C542" s="281">
        <v>4.0</v>
      </c>
    </row>
    <row r="543" ht="14.25" customHeight="1">
      <c r="A543" s="280" t="s">
        <v>1603</v>
      </c>
      <c r="B543" s="280" t="s">
        <v>1604</v>
      </c>
      <c r="C543" s="281">
        <v>4.0</v>
      </c>
    </row>
    <row r="544" ht="14.25" customHeight="1">
      <c r="A544" s="280" t="s">
        <v>1605</v>
      </c>
      <c r="B544" s="280" t="s">
        <v>1606</v>
      </c>
      <c r="C544" s="281">
        <v>4.0</v>
      </c>
    </row>
    <row r="545" ht="14.25" customHeight="1">
      <c r="A545" s="280" t="s">
        <v>1607</v>
      </c>
      <c r="B545" s="280" t="s">
        <v>1608</v>
      </c>
      <c r="C545" s="281">
        <v>4.0</v>
      </c>
    </row>
    <row r="546" ht="14.25" customHeight="1">
      <c r="A546" s="280" t="s">
        <v>1609</v>
      </c>
      <c r="B546" s="280" t="s">
        <v>1610</v>
      </c>
      <c r="C546" s="281">
        <v>4.0</v>
      </c>
    </row>
    <row r="547" ht="14.25" customHeight="1">
      <c r="A547" s="280" t="s">
        <v>1611</v>
      </c>
      <c r="B547" s="280" t="s">
        <v>1612</v>
      </c>
      <c r="C547" s="281">
        <v>4.0</v>
      </c>
    </row>
    <row r="548" ht="14.25" customHeight="1">
      <c r="A548" s="280" t="s">
        <v>1613</v>
      </c>
      <c r="B548" s="280" t="s">
        <v>1614</v>
      </c>
      <c r="C548" s="281">
        <v>4.0</v>
      </c>
    </row>
    <row r="549" ht="14.25" customHeight="1">
      <c r="A549" s="280" t="s">
        <v>1615</v>
      </c>
      <c r="B549" s="280" t="s">
        <v>1616</v>
      </c>
      <c r="C549" s="281">
        <v>4.0</v>
      </c>
    </row>
    <row r="550" ht="14.25" customHeight="1">
      <c r="A550" s="280" t="s">
        <v>1617</v>
      </c>
      <c r="B550" s="280" t="s">
        <v>1618</v>
      </c>
      <c r="C550" s="281">
        <v>4.0</v>
      </c>
    </row>
    <row r="551" ht="14.25" customHeight="1">
      <c r="A551" s="280" t="s">
        <v>1619</v>
      </c>
      <c r="B551" s="280" t="s">
        <v>1620</v>
      </c>
      <c r="C551" s="281">
        <v>4.0</v>
      </c>
    </row>
    <row r="552" ht="14.25" customHeight="1">
      <c r="A552" s="280" t="s">
        <v>1621</v>
      </c>
      <c r="B552" s="282" t="s">
        <v>1622</v>
      </c>
      <c r="C552" s="281">
        <v>4.0</v>
      </c>
    </row>
    <row r="553" ht="14.25" customHeight="1">
      <c r="A553" s="280" t="s">
        <v>1623</v>
      </c>
      <c r="B553" s="280" t="s">
        <v>1624</v>
      </c>
      <c r="C553" s="281">
        <v>4.0</v>
      </c>
    </row>
    <row r="554" ht="14.25" customHeight="1">
      <c r="A554" s="280" t="s">
        <v>1625</v>
      </c>
      <c r="B554" s="280" t="s">
        <v>1626</v>
      </c>
      <c r="C554" s="281">
        <v>4.0</v>
      </c>
    </row>
    <row r="555" ht="14.25" customHeight="1">
      <c r="A555" s="280" t="s">
        <v>1627</v>
      </c>
      <c r="B555" s="280" t="s">
        <v>1628</v>
      </c>
      <c r="C555" s="281">
        <v>4.0</v>
      </c>
    </row>
    <row r="556" ht="14.25" customHeight="1">
      <c r="A556" s="280" t="s">
        <v>1629</v>
      </c>
      <c r="B556" s="280" t="s">
        <v>1630</v>
      </c>
      <c r="C556" s="281">
        <v>4.0</v>
      </c>
    </row>
    <row r="557" ht="14.25" customHeight="1">
      <c r="A557" s="280" t="s">
        <v>1631</v>
      </c>
      <c r="B557" s="280" t="s">
        <v>1632</v>
      </c>
      <c r="C557" s="281">
        <v>4.0</v>
      </c>
    </row>
    <row r="558" ht="14.25" customHeight="1">
      <c r="A558" s="280" t="s">
        <v>1633</v>
      </c>
      <c r="B558" s="280" t="s">
        <v>1634</v>
      </c>
      <c r="C558" s="281">
        <v>4.0</v>
      </c>
    </row>
    <row r="559" ht="14.25" customHeight="1">
      <c r="A559" s="280" t="s">
        <v>1635</v>
      </c>
      <c r="B559" s="280" t="s">
        <v>1636</v>
      </c>
      <c r="C559" s="281">
        <v>4.0</v>
      </c>
    </row>
    <row r="560" ht="14.25" customHeight="1">
      <c r="A560" s="280" t="s">
        <v>1637</v>
      </c>
      <c r="B560" s="280" t="s">
        <v>1638</v>
      </c>
      <c r="C560" s="281">
        <v>4.0</v>
      </c>
    </row>
    <row r="561" ht="14.25" customHeight="1">
      <c r="A561" s="280" t="s">
        <v>1639</v>
      </c>
      <c r="B561" s="280" t="s">
        <v>1640</v>
      </c>
      <c r="C561" s="281">
        <v>4.0</v>
      </c>
    </row>
    <row r="562" ht="14.25" customHeight="1">
      <c r="A562" s="280" t="s">
        <v>1641</v>
      </c>
      <c r="B562" s="280" t="s">
        <v>1642</v>
      </c>
      <c r="C562" s="281">
        <v>4.0</v>
      </c>
    </row>
    <row r="563" ht="14.25" customHeight="1">
      <c r="A563" s="280" t="s">
        <v>1643</v>
      </c>
      <c r="B563" s="280" t="s">
        <v>1644</v>
      </c>
      <c r="C563" s="281">
        <v>4.0</v>
      </c>
    </row>
    <row r="564" ht="14.25" customHeight="1">
      <c r="A564" s="280" t="s">
        <v>1645</v>
      </c>
      <c r="B564" s="280" t="s">
        <v>1646</v>
      </c>
      <c r="C564" s="281">
        <v>4.0</v>
      </c>
    </row>
    <row r="565" ht="14.25" customHeight="1">
      <c r="A565" s="280" t="s">
        <v>1647</v>
      </c>
      <c r="B565" s="280" t="s">
        <v>1648</v>
      </c>
      <c r="C565" s="281">
        <v>4.0</v>
      </c>
    </row>
    <row r="566" ht="14.25" customHeight="1">
      <c r="A566" s="280" t="s">
        <v>1649</v>
      </c>
      <c r="B566" s="280" t="s">
        <v>1650</v>
      </c>
      <c r="C566" s="281">
        <v>4.0</v>
      </c>
    </row>
    <row r="567" ht="14.25" customHeight="1">
      <c r="A567" s="280" t="s">
        <v>1651</v>
      </c>
      <c r="B567" s="280" t="s">
        <v>1652</v>
      </c>
      <c r="C567" s="281">
        <v>4.0</v>
      </c>
    </row>
    <row r="568" ht="14.25" customHeight="1">
      <c r="A568" s="280" t="s">
        <v>1653</v>
      </c>
      <c r="B568" s="280" t="s">
        <v>1654</v>
      </c>
      <c r="C568" s="281">
        <v>4.0</v>
      </c>
    </row>
    <row r="569" ht="14.25" customHeight="1">
      <c r="A569" s="280" t="s">
        <v>1655</v>
      </c>
      <c r="B569" s="280" t="s">
        <v>1656</v>
      </c>
      <c r="C569" s="281">
        <v>4.0</v>
      </c>
    </row>
    <row r="570" ht="14.25" customHeight="1">
      <c r="A570" s="280" t="s">
        <v>1657</v>
      </c>
      <c r="B570" s="280" t="s">
        <v>1658</v>
      </c>
      <c r="C570" s="281">
        <v>4.0</v>
      </c>
    </row>
    <row r="571" ht="14.25" customHeight="1">
      <c r="A571" s="280" t="s">
        <v>1659</v>
      </c>
      <c r="B571" s="280" t="s">
        <v>1660</v>
      </c>
      <c r="C571" s="281">
        <v>4.0</v>
      </c>
    </row>
    <row r="572" ht="14.25" customHeight="1">
      <c r="A572" s="280" t="s">
        <v>1661</v>
      </c>
      <c r="B572" s="280" t="s">
        <v>1662</v>
      </c>
      <c r="C572" s="281">
        <v>4.0</v>
      </c>
    </row>
    <row r="573" ht="14.25" customHeight="1">
      <c r="A573" s="280" t="s">
        <v>1663</v>
      </c>
      <c r="B573" s="280" t="s">
        <v>1664</v>
      </c>
      <c r="C573" s="281">
        <v>4.0</v>
      </c>
    </row>
    <row r="574" ht="14.25" customHeight="1">
      <c r="A574" s="280" t="s">
        <v>1665</v>
      </c>
      <c r="B574" s="280" t="s">
        <v>1666</v>
      </c>
      <c r="C574" s="281">
        <v>4.0</v>
      </c>
    </row>
    <row r="575" ht="14.25" customHeight="1">
      <c r="A575" s="280" t="s">
        <v>1667</v>
      </c>
      <c r="B575" s="280" t="s">
        <v>1668</v>
      </c>
      <c r="C575" s="281">
        <v>4.0</v>
      </c>
    </row>
    <row r="576" ht="14.25" customHeight="1">
      <c r="A576" s="280" t="s">
        <v>1669</v>
      </c>
      <c r="B576" s="280" t="s">
        <v>1670</v>
      </c>
      <c r="C576" s="281">
        <v>4.0</v>
      </c>
    </row>
    <row r="577" ht="14.25" customHeight="1">
      <c r="A577" s="280" t="s">
        <v>1669</v>
      </c>
      <c r="B577" s="280" t="s">
        <v>1670</v>
      </c>
      <c r="C577" s="281">
        <v>4.0</v>
      </c>
    </row>
    <row r="578" ht="14.25" customHeight="1">
      <c r="A578" s="280" t="s">
        <v>1671</v>
      </c>
      <c r="B578" s="280" t="s">
        <v>1672</v>
      </c>
      <c r="C578" s="281">
        <v>4.0</v>
      </c>
    </row>
    <row r="579" ht="14.25" customHeight="1">
      <c r="A579" s="280" t="s">
        <v>1673</v>
      </c>
      <c r="B579" s="280" t="s">
        <v>1674</v>
      </c>
      <c r="C579" s="281">
        <v>4.0</v>
      </c>
    </row>
    <row r="580" ht="14.25" customHeight="1">
      <c r="A580" s="280" t="s">
        <v>1675</v>
      </c>
      <c r="B580" s="280" t="s">
        <v>1676</v>
      </c>
      <c r="C580" s="281">
        <v>4.0</v>
      </c>
    </row>
    <row r="581" ht="14.25" customHeight="1">
      <c r="A581" s="280" t="s">
        <v>1677</v>
      </c>
      <c r="B581" s="280" t="s">
        <v>1678</v>
      </c>
      <c r="C581" s="281">
        <v>4.0</v>
      </c>
    </row>
    <row r="582" ht="14.25" customHeight="1">
      <c r="A582" s="280" t="s">
        <v>1679</v>
      </c>
      <c r="B582" s="280" t="s">
        <v>1680</v>
      </c>
      <c r="C582" s="281">
        <v>4.0</v>
      </c>
    </row>
    <row r="583" ht="14.25" customHeight="1">
      <c r="A583" s="280" t="s">
        <v>1681</v>
      </c>
      <c r="B583" s="280" t="s">
        <v>1682</v>
      </c>
      <c r="C583" s="281">
        <v>4.0</v>
      </c>
    </row>
    <row r="584" ht="14.25" customHeight="1">
      <c r="A584" s="280" t="s">
        <v>1683</v>
      </c>
      <c r="B584" s="280" t="s">
        <v>1684</v>
      </c>
      <c r="C584" s="281">
        <v>4.0</v>
      </c>
    </row>
    <row r="585" ht="14.25" customHeight="1">
      <c r="A585" s="280" t="s">
        <v>1685</v>
      </c>
      <c r="B585" s="280" t="s">
        <v>1686</v>
      </c>
      <c r="C585" s="281">
        <v>4.0</v>
      </c>
    </row>
    <row r="586" ht="14.25" customHeight="1">
      <c r="A586" s="280" t="s">
        <v>1687</v>
      </c>
      <c r="B586" s="280" t="s">
        <v>1688</v>
      </c>
      <c r="C586" s="281">
        <v>4.0</v>
      </c>
    </row>
    <row r="587" ht="14.25" customHeight="1">
      <c r="A587" s="280" t="s">
        <v>1689</v>
      </c>
      <c r="B587" s="280" t="s">
        <v>1690</v>
      </c>
      <c r="C587" s="281">
        <v>4.0</v>
      </c>
    </row>
    <row r="588" ht="14.25" customHeight="1">
      <c r="A588" s="280" t="s">
        <v>1691</v>
      </c>
      <c r="B588" s="280" t="s">
        <v>1692</v>
      </c>
      <c r="C588" s="281">
        <v>4.0</v>
      </c>
    </row>
    <row r="589" ht="14.25" customHeight="1">
      <c r="A589" s="280" t="s">
        <v>1693</v>
      </c>
      <c r="B589" s="280" t="s">
        <v>1694</v>
      </c>
      <c r="C589" s="281">
        <v>4.0</v>
      </c>
    </row>
    <row r="590" ht="14.25" customHeight="1">
      <c r="A590" s="280" t="s">
        <v>1695</v>
      </c>
      <c r="B590" s="280" t="s">
        <v>1696</v>
      </c>
      <c r="C590" s="281">
        <v>4.0</v>
      </c>
    </row>
    <row r="591" ht="14.25" customHeight="1">
      <c r="A591" s="280" t="s">
        <v>1697</v>
      </c>
      <c r="B591" s="280" t="s">
        <v>1698</v>
      </c>
      <c r="C591" s="281">
        <v>4.0</v>
      </c>
    </row>
    <row r="592" ht="14.25" customHeight="1">
      <c r="A592" s="280" t="s">
        <v>1699</v>
      </c>
      <c r="B592" s="280" t="s">
        <v>1700</v>
      </c>
      <c r="C592" s="281">
        <v>4.0</v>
      </c>
    </row>
    <row r="593" ht="14.25" customHeight="1">
      <c r="A593" s="280" t="s">
        <v>1701</v>
      </c>
      <c r="B593" s="280" t="s">
        <v>1702</v>
      </c>
      <c r="C593" s="281">
        <v>4.0</v>
      </c>
    </row>
    <row r="594" ht="14.25" customHeight="1">
      <c r="A594" s="280" t="s">
        <v>1703</v>
      </c>
      <c r="B594" s="280" t="s">
        <v>1704</v>
      </c>
      <c r="C594" s="281">
        <v>4.0</v>
      </c>
    </row>
    <row r="595" ht="14.25" customHeight="1">
      <c r="A595" s="280" t="s">
        <v>1705</v>
      </c>
      <c r="B595" s="280" t="s">
        <v>1706</v>
      </c>
      <c r="C595" s="281">
        <v>4.0</v>
      </c>
    </row>
    <row r="596" ht="14.25" customHeight="1">
      <c r="A596" s="280" t="s">
        <v>1707</v>
      </c>
      <c r="B596" s="280" t="s">
        <v>1708</v>
      </c>
      <c r="C596" s="281">
        <v>4.0</v>
      </c>
    </row>
    <row r="597" ht="14.25" customHeight="1">
      <c r="A597" s="280" t="s">
        <v>1709</v>
      </c>
      <c r="B597" s="280" t="s">
        <v>1710</v>
      </c>
      <c r="C597" s="281">
        <v>4.0</v>
      </c>
    </row>
    <row r="598" ht="14.25" customHeight="1">
      <c r="A598" s="280" t="s">
        <v>1711</v>
      </c>
      <c r="B598" s="280" t="s">
        <v>1712</v>
      </c>
      <c r="C598" s="281">
        <v>4.0</v>
      </c>
    </row>
    <row r="599" ht="14.25" customHeight="1">
      <c r="A599" s="280" t="s">
        <v>1713</v>
      </c>
      <c r="B599" s="280" t="s">
        <v>1714</v>
      </c>
      <c r="C599" s="281">
        <v>4.0</v>
      </c>
    </row>
    <row r="600" ht="14.25" customHeight="1">
      <c r="A600" s="280" t="s">
        <v>1715</v>
      </c>
      <c r="B600" s="280" t="s">
        <v>1716</v>
      </c>
      <c r="C600" s="281">
        <v>4.0</v>
      </c>
    </row>
    <row r="601" ht="14.25" customHeight="1">
      <c r="A601" s="280" t="s">
        <v>1717</v>
      </c>
      <c r="B601" s="280" t="s">
        <v>1718</v>
      </c>
      <c r="C601" s="281">
        <v>4.0</v>
      </c>
    </row>
    <row r="602" ht="14.25" customHeight="1">
      <c r="A602" s="280" t="s">
        <v>1719</v>
      </c>
      <c r="B602" s="280" t="s">
        <v>1720</v>
      </c>
      <c r="C602" s="281">
        <v>4.0</v>
      </c>
    </row>
    <row r="603" ht="14.25" customHeight="1">
      <c r="A603" s="280" t="s">
        <v>1721</v>
      </c>
      <c r="B603" s="280" t="s">
        <v>1722</v>
      </c>
      <c r="C603" s="281">
        <v>4.0</v>
      </c>
    </row>
    <row r="604" ht="14.25" customHeight="1">
      <c r="A604" s="280" t="s">
        <v>1723</v>
      </c>
      <c r="B604" s="280" t="s">
        <v>1724</v>
      </c>
      <c r="C604" s="281">
        <v>4.0</v>
      </c>
    </row>
    <row r="605" ht="14.25" customHeight="1">
      <c r="A605" s="280" t="s">
        <v>1725</v>
      </c>
      <c r="B605" s="280" t="s">
        <v>1726</v>
      </c>
      <c r="C605" s="281">
        <v>4.0</v>
      </c>
    </row>
    <row r="606" ht="14.25" customHeight="1">
      <c r="A606" s="280" t="s">
        <v>1727</v>
      </c>
      <c r="B606" s="280" t="s">
        <v>1728</v>
      </c>
      <c r="C606" s="281">
        <v>4.0</v>
      </c>
    </row>
    <row r="607" ht="14.25" customHeight="1">
      <c r="A607" s="280" t="s">
        <v>1729</v>
      </c>
      <c r="B607" s="280" t="s">
        <v>1730</v>
      </c>
      <c r="C607" s="281">
        <v>4.0</v>
      </c>
    </row>
    <row r="608" ht="14.25" customHeight="1">
      <c r="A608" s="280" t="s">
        <v>1731</v>
      </c>
      <c r="B608" s="280" t="s">
        <v>1732</v>
      </c>
      <c r="C608" s="281">
        <v>3.0</v>
      </c>
    </row>
    <row r="609" ht="14.25" customHeight="1">
      <c r="A609" s="280" t="s">
        <v>1733</v>
      </c>
      <c r="B609" s="280" t="s">
        <v>1734</v>
      </c>
      <c r="C609" s="281">
        <v>3.0</v>
      </c>
    </row>
    <row r="610" ht="14.25" customHeight="1">
      <c r="A610" s="280" t="s">
        <v>1735</v>
      </c>
      <c r="B610" s="280" t="s">
        <v>1736</v>
      </c>
      <c r="C610" s="281">
        <v>3.0</v>
      </c>
    </row>
    <row r="611" ht="14.25" customHeight="1">
      <c r="A611" s="280" t="s">
        <v>1737</v>
      </c>
      <c r="B611" s="280" t="s">
        <v>1738</v>
      </c>
      <c r="C611" s="281">
        <v>3.0</v>
      </c>
    </row>
    <row r="612" ht="14.25" customHeight="1">
      <c r="A612" s="280" t="s">
        <v>1739</v>
      </c>
      <c r="B612" s="280" t="s">
        <v>1740</v>
      </c>
      <c r="C612" s="281">
        <v>3.0</v>
      </c>
    </row>
    <row r="613" ht="14.25" customHeight="1">
      <c r="A613" s="280" t="s">
        <v>1741</v>
      </c>
      <c r="B613" s="280" t="s">
        <v>1742</v>
      </c>
      <c r="C613" s="281">
        <v>3.0</v>
      </c>
    </row>
    <row r="614" ht="14.25" customHeight="1">
      <c r="A614" s="280" t="s">
        <v>1743</v>
      </c>
      <c r="B614" s="280" t="s">
        <v>1744</v>
      </c>
      <c r="C614" s="281">
        <v>3.0</v>
      </c>
    </row>
    <row r="615" ht="14.25" customHeight="1">
      <c r="A615" s="280" t="s">
        <v>1745</v>
      </c>
      <c r="B615" s="280" t="s">
        <v>1746</v>
      </c>
      <c r="C615" s="281">
        <v>3.0</v>
      </c>
    </row>
    <row r="616" ht="14.25" customHeight="1">
      <c r="A616" s="280" t="s">
        <v>1747</v>
      </c>
      <c r="B616" s="280" t="s">
        <v>1748</v>
      </c>
      <c r="C616" s="281">
        <v>3.0</v>
      </c>
    </row>
    <row r="617" ht="14.25" customHeight="1">
      <c r="A617" s="280" t="s">
        <v>1749</v>
      </c>
      <c r="B617" s="280" t="s">
        <v>1750</v>
      </c>
      <c r="C617" s="281">
        <v>3.0</v>
      </c>
    </row>
    <row r="618" ht="14.25" customHeight="1">
      <c r="A618" s="280" t="s">
        <v>1751</v>
      </c>
      <c r="B618" s="280" t="s">
        <v>1752</v>
      </c>
      <c r="C618" s="281">
        <v>3.0</v>
      </c>
    </row>
    <row r="619" ht="14.25" customHeight="1">
      <c r="A619" s="280" t="s">
        <v>1753</v>
      </c>
      <c r="B619" s="280" t="s">
        <v>1754</v>
      </c>
      <c r="C619" s="281">
        <v>3.0</v>
      </c>
    </row>
    <row r="620" ht="14.25" customHeight="1">
      <c r="A620" s="280" t="s">
        <v>1755</v>
      </c>
      <c r="B620" s="280" t="s">
        <v>1756</v>
      </c>
      <c r="C620" s="281">
        <v>3.0</v>
      </c>
    </row>
    <row r="621" ht="14.25" customHeight="1">
      <c r="A621" s="280" t="s">
        <v>1757</v>
      </c>
      <c r="B621" s="280" t="s">
        <v>1758</v>
      </c>
      <c r="C621" s="281">
        <v>3.0</v>
      </c>
    </row>
    <row r="622" ht="14.25" customHeight="1">
      <c r="A622" s="280" t="s">
        <v>1759</v>
      </c>
      <c r="B622" s="280" t="s">
        <v>1760</v>
      </c>
      <c r="C622" s="281">
        <v>3.0</v>
      </c>
    </row>
    <row r="623" ht="14.25" customHeight="1">
      <c r="A623" s="280" t="s">
        <v>1761</v>
      </c>
      <c r="B623" s="280" t="s">
        <v>1762</v>
      </c>
      <c r="C623" s="281">
        <v>3.0</v>
      </c>
    </row>
    <row r="624" ht="14.25" customHeight="1">
      <c r="A624" s="280" t="s">
        <v>1763</v>
      </c>
      <c r="B624" s="280" t="s">
        <v>1764</v>
      </c>
      <c r="C624" s="281">
        <v>3.0</v>
      </c>
    </row>
    <row r="625" ht="14.25" customHeight="1">
      <c r="A625" s="280" t="s">
        <v>1765</v>
      </c>
      <c r="B625" s="280" t="s">
        <v>1766</v>
      </c>
      <c r="C625" s="281">
        <v>3.0</v>
      </c>
    </row>
    <row r="626" ht="14.25" customHeight="1">
      <c r="A626" s="280" t="s">
        <v>1767</v>
      </c>
      <c r="B626" s="280" t="s">
        <v>1768</v>
      </c>
      <c r="C626" s="281">
        <v>3.0</v>
      </c>
    </row>
    <row r="627" ht="14.25" customHeight="1">
      <c r="A627" s="280" t="s">
        <v>1769</v>
      </c>
      <c r="B627" s="280" t="s">
        <v>1770</v>
      </c>
      <c r="C627" s="281">
        <v>3.0</v>
      </c>
    </row>
    <row r="628" ht="14.25" customHeight="1">
      <c r="A628" s="280" t="s">
        <v>1771</v>
      </c>
      <c r="B628" s="280" t="s">
        <v>1772</v>
      </c>
      <c r="C628" s="281">
        <v>3.0</v>
      </c>
    </row>
    <row r="629" ht="14.25" customHeight="1">
      <c r="A629" s="280" t="s">
        <v>1773</v>
      </c>
      <c r="B629" s="280" t="s">
        <v>1774</v>
      </c>
      <c r="C629" s="281">
        <v>3.0</v>
      </c>
    </row>
    <row r="630" ht="14.25" customHeight="1">
      <c r="A630" s="280" t="s">
        <v>1775</v>
      </c>
      <c r="B630" s="280" t="s">
        <v>1776</v>
      </c>
      <c r="C630" s="281">
        <v>3.0</v>
      </c>
    </row>
    <row r="631" ht="14.25" customHeight="1">
      <c r="A631" s="280" t="s">
        <v>1777</v>
      </c>
      <c r="B631" s="280" t="s">
        <v>1778</v>
      </c>
      <c r="C631" s="281">
        <v>3.0</v>
      </c>
    </row>
    <row r="632" ht="14.25" customHeight="1">
      <c r="A632" s="280" t="s">
        <v>1779</v>
      </c>
      <c r="B632" s="280" t="s">
        <v>1780</v>
      </c>
      <c r="C632" s="281">
        <v>3.0</v>
      </c>
    </row>
    <row r="633" ht="14.25" customHeight="1">
      <c r="A633" s="280" t="s">
        <v>1781</v>
      </c>
      <c r="B633" s="280" t="s">
        <v>1782</v>
      </c>
      <c r="C633" s="281">
        <v>3.0</v>
      </c>
    </row>
    <row r="634" ht="14.25" customHeight="1">
      <c r="A634" s="280" t="s">
        <v>1783</v>
      </c>
      <c r="B634" s="280" t="s">
        <v>1784</v>
      </c>
      <c r="C634" s="281">
        <v>3.0</v>
      </c>
    </row>
    <row r="635" ht="14.25" customHeight="1">
      <c r="A635" s="280" t="s">
        <v>1785</v>
      </c>
      <c r="B635" s="280" t="s">
        <v>1786</v>
      </c>
      <c r="C635" s="281">
        <v>3.0</v>
      </c>
    </row>
    <row r="636" ht="14.25" customHeight="1">
      <c r="A636" s="280" t="s">
        <v>1787</v>
      </c>
      <c r="B636" s="280" t="s">
        <v>1788</v>
      </c>
      <c r="C636" s="281">
        <v>3.0</v>
      </c>
    </row>
    <row r="637" ht="14.25" customHeight="1">
      <c r="A637" s="280" t="s">
        <v>1789</v>
      </c>
      <c r="B637" s="280" t="s">
        <v>1790</v>
      </c>
      <c r="C637" s="281">
        <v>3.0</v>
      </c>
    </row>
    <row r="638" ht="14.25" customHeight="1">
      <c r="A638" s="280" t="s">
        <v>1791</v>
      </c>
      <c r="B638" s="280" t="s">
        <v>1792</v>
      </c>
      <c r="C638" s="281">
        <v>3.0</v>
      </c>
    </row>
    <row r="639" ht="14.25" customHeight="1">
      <c r="A639" s="280" t="s">
        <v>1793</v>
      </c>
      <c r="B639" s="280" t="s">
        <v>1794</v>
      </c>
      <c r="C639" s="281">
        <v>3.0</v>
      </c>
    </row>
    <row r="640" ht="14.25" customHeight="1">
      <c r="A640" s="280" t="s">
        <v>1795</v>
      </c>
      <c r="B640" s="280" t="s">
        <v>1796</v>
      </c>
      <c r="C640" s="281">
        <v>3.0</v>
      </c>
    </row>
    <row r="641" ht="14.25" customHeight="1">
      <c r="A641" s="280" t="s">
        <v>1797</v>
      </c>
      <c r="B641" s="280" t="s">
        <v>1798</v>
      </c>
      <c r="C641" s="281">
        <v>3.0</v>
      </c>
    </row>
    <row r="642" ht="14.25" customHeight="1">
      <c r="A642" s="280" t="s">
        <v>1799</v>
      </c>
      <c r="B642" s="280" t="s">
        <v>1800</v>
      </c>
      <c r="C642" s="281">
        <v>3.0</v>
      </c>
    </row>
    <row r="643" ht="14.25" customHeight="1">
      <c r="A643" s="280" t="s">
        <v>1801</v>
      </c>
      <c r="B643" s="280" t="s">
        <v>1802</v>
      </c>
      <c r="C643" s="281">
        <v>3.0</v>
      </c>
    </row>
    <row r="644" ht="14.25" customHeight="1">
      <c r="A644" s="280" t="s">
        <v>1803</v>
      </c>
      <c r="B644" s="280" t="s">
        <v>1804</v>
      </c>
      <c r="C644" s="281">
        <v>3.0</v>
      </c>
    </row>
    <row r="645" ht="14.25" customHeight="1">
      <c r="A645" s="280" t="s">
        <v>1805</v>
      </c>
      <c r="B645" s="280" t="s">
        <v>1806</v>
      </c>
      <c r="C645" s="281">
        <v>3.0</v>
      </c>
    </row>
    <row r="646" ht="14.25" customHeight="1">
      <c r="A646" s="280" t="s">
        <v>1807</v>
      </c>
      <c r="B646" s="280" t="s">
        <v>1808</v>
      </c>
      <c r="C646" s="281">
        <v>3.0</v>
      </c>
    </row>
    <row r="647" ht="14.25" customHeight="1">
      <c r="A647" s="280" t="s">
        <v>1809</v>
      </c>
      <c r="B647" s="280" t="s">
        <v>1810</v>
      </c>
      <c r="C647" s="281">
        <v>3.0</v>
      </c>
    </row>
    <row r="648" ht="14.25" customHeight="1">
      <c r="A648" s="280" t="s">
        <v>1811</v>
      </c>
      <c r="B648" s="280" t="s">
        <v>1812</v>
      </c>
      <c r="C648" s="281">
        <v>3.0</v>
      </c>
    </row>
    <row r="649" ht="14.25" customHeight="1">
      <c r="A649" s="280" t="s">
        <v>1813</v>
      </c>
      <c r="B649" s="280" t="s">
        <v>1814</v>
      </c>
      <c r="C649" s="281">
        <v>3.0</v>
      </c>
    </row>
    <row r="650" ht="14.25" customHeight="1">
      <c r="A650" s="280" t="s">
        <v>1815</v>
      </c>
      <c r="B650" s="280" t="s">
        <v>1816</v>
      </c>
      <c r="C650" s="281">
        <v>3.0</v>
      </c>
    </row>
    <row r="651" ht="14.25" customHeight="1">
      <c r="A651" s="280" t="s">
        <v>1817</v>
      </c>
      <c r="B651" s="280" t="s">
        <v>1818</v>
      </c>
      <c r="C651" s="281">
        <v>3.0</v>
      </c>
    </row>
    <row r="652" ht="14.25" customHeight="1">
      <c r="A652" s="280" t="s">
        <v>1819</v>
      </c>
      <c r="B652" s="280" t="s">
        <v>1820</v>
      </c>
      <c r="C652" s="281">
        <v>3.0</v>
      </c>
    </row>
    <row r="653" ht="14.25" customHeight="1">
      <c r="A653" s="280" t="s">
        <v>1821</v>
      </c>
      <c r="B653" s="280" t="s">
        <v>1822</v>
      </c>
      <c r="C653" s="281">
        <v>3.0</v>
      </c>
    </row>
    <row r="654" ht="14.25" customHeight="1">
      <c r="A654" s="280" t="s">
        <v>1823</v>
      </c>
      <c r="B654" s="280" t="s">
        <v>1824</v>
      </c>
      <c r="C654" s="281">
        <v>3.0</v>
      </c>
    </row>
    <row r="655" ht="14.25" customHeight="1">
      <c r="A655" s="280" t="s">
        <v>1825</v>
      </c>
      <c r="B655" s="280" t="s">
        <v>1826</v>
      </c>
      <c r="C655" s="281">
        <v>3.0</v>
      </c>
    </row>
    <row r="656" ht="14.25" customHeight="1">
      <c r="A656" s="280" t="s">
        <v>1827</v>
      </c>
      <c r="B656" s="280" t="s">
        <v>1828</v>
      </c>
      <c r="C656" s="281">
        <v>3.0</v>
      </c>
    </row>
    <row r="657" ht="14.25" customHeight="1">
      <c r="A657" s="280" t="s">
        <v>1829</v>
      </c>
      <c r="B657" s="280" t="s">
        <v>1830</v>
      </c>
      <c r="C657" s="281">
        <v>3.0</v>
      </c>
    </row>
    <row r="658" ht="14.25" customHeight="1">
      <c r="A658" s="280" t="s">
        <v>1831</v>
      </c>
      <c r="B658" s="280" t="s">
        <v>1832</v>
      </c>
      <c r="C658" s="281">
        <v>3.0</v>
      </c>
    </row>
    <row r="659" ht="14.25" customHeight="1">
      <c r="A659" s="280" t="s">
        <v>1833</v>
      </c>
      <c r="B659" s="280" t="s">
        <v>1834</v>
      </c>
      <c r="C659" s="281">
        <v>3.0</v>
      </c>
    </row>
    <row r="660" ht="14.25" customHeight="1">
      <c r="A660" s="280" t="s">
        <v>1835</v>
      </c>
      <c r="B660" s="280" t="s">
        <v>1836</v>
      </c>
      <c r="C660" s="281">
        <v>3.0</v>
      </c>
    </row>
    <row r="661" ht="14.25" customHeight="1">
      <c r="A661" s="280" t="s">
        <v>1837</v>
      </c>
      <c r="B661" s="280" t="s">
        <v>1838</v>
      </c>
      <c r="C661" s="281">
        <v>3.0</v>
      </c>
    </row>
    <row r="662" ht="14.25" customHeight="1">
      <c r="A662" s="280" t="s">
        <v>1839</v>
      </c>
      <c r="B662" s="280" t="s">
        <v>1840</v>
      </c>
      <c r="C662" s="281">
        <v>3.0</v>
      </c>
    </row>
    <row r="663" ht="14.25" customHeight="1">
      <c r="A663" s="280" t="s">
        <v>315</v>
      </c>
      <c r="B663" s="280" t="s">
        <v>1841</v>
      </c>
      <c r="C663" s="281">
        <v>3.0</v>
      </c>
    </row>
    <row r="664" ht="14.25" customHeight="1">
      <c r="A664" s="280" t="s">
        <v>1842</v>
      </c>
      <c r="B664" s="280" t="s">
        <v>1843</v>
      </c>
      <c r="C664" s="281">
        <v>3.0</v>
      </c>
    </row>
    <row r="665" ht="14.25" customHeight="1">
      <c r="A665" s="280" t="s">
        <v>1844</v>
      </c>
      <c r="B665" s="280" t="s">
        <v>1845</v>
      </c>
      <c r="C665" s="281">
        <v>3.0</v>
      </c>
    </row>
    <row r="666" ht="14.25" customHeight="1">
      <c r="A666" s="280" t="s">
        <v>1846</v>
      </c>
      <c r="B666" s="280" t="s">
        <v>1847</v>
      </c>
      <c r="C666" s="281">
        <v>3.0</v>
      </c>
    </row>
    <row r="667" ht="14.25" customHeight="1">
      <c r="A667" s="280" t="s">
        <v>1848</v>
      </c>
      <c r="B667" s="280" t="s">
        <v>1849</v>
      </c>
      <c r="C667" s="281">
        <v>3.0</v>
      </c>
    </row>
    <row r="668" ht="14.25" customHeight="1">
      <c r="A668" s="280" t="s">
        <v>1850</v>
      </c>
      <c r="B668" s="280" t="s">
        <v>1851</v>
      </c>
      <c r="C668" s="281">
        <v>3.0</v>
      </c>
    </row>
    <row r="669" ht="14.25" customHeight="1">
      <c r="A669" s="280" t="s">
        <v>1852</v>
      </c>
      <c r="B669" s="280" t="s">
        <v>1853</v>
      </c>
      <c r="C669" s="281">
        <v>3.0</v>
      </c>
    </row>
    <row r="670" ht="14.25" customHeight="1">
      <c r="A670" s="280" t="s">
        <v>1854</v>
      </c>
      <c r="B670" s="280" t="s">
        <v>1664</v>
      </c>
      <c r="C670" s="281">
        <v>3.0</v>
      </c>
    </row>
    <row r="671" ht="14.25" customHeight="1">
      <c r="A671" s="280" t="s">
        <v>1855</v>
      </c>
      <c r="B671" s="280" t="s">
        <v>1856</v>
      </c>
      <c r="C671" s="281">
        <v>3.0</v>
      </c>
    </row>
    <row r="672" ht="14.25" customHeight="1">
      <c r="A672" s="280" t="s">
        <v>1857</v>
      </c>
      <c r="B672" s="280" t="s">
        <v>1858</v>
      </c>
      <c r="C672" s="281">
        <v>3.0</v>
      </c>
    </row>
    <row r="673" ht="14.25" customHeight="1">
      <c r="A673" s="280" t="s">
        <v>1859</v>
      </c>
      <c r="B673" s="280" t="s">
        <v>1860</v>
      </c>
      <c r="C673" s="281">
        <v>3.0</v>
      </c>
    </row>
    <row r="674" ht="14.25" customHeight="1">
      <c r="A674" s="280" t="s">
        <v>1861</v>
      </c>
      <c r="B674" s="280" t="s">
        <v>1862</v>
      </c>
      <c r="C674" s="281">
        <v>3.0</v>
      </c>
    </row>
    <row r="675" ht="14.25" customHeight="1">
      <c r="A675" s="280" t="s">
        <v>1863</v>
      </c>
      <c r="B675" s="280" t="s">
        <v>1864</v>
      </c>
      <c r="C675" s="281">
        <v>3.0</v>
      </c>
    </row>
    <row r="676" ht="14.25" customHeight="1">
      <c r="A676" s="280" t="s">
        <v>1865</v>
      </c>
      <c r="B676" s="280" t="s">
        <v>1866</v>
      </c>
      <c r="C676" s="281">
        <v>3.0</v>
      </c>
    </row>
    <row r="677" ht="14.25" customHeight="1">
      <c r="A677" s="280" t="s">
        <v>1867</v>
      </c>
      <c r="B677" s="280" t="s">
        <v>1868</v>
      </c>
      <c r="C677" s="281">
        <v>3.0</v>
      </c>
    </row>
    <row r="678" ht="14.25" customHeight="1">
      <c r="A678" s="280" t="s">
        <v>1869</v>
      </c>
      <c r="B678" s="280" t="s">
        <v>1870</v>
      </c>
      <c r="C678" s="281">
        <v>3.0</v>
      </c>
    </row>
    <row r="679" ht="14.25" customHeight="1">
      <c r="A679" s="280" t="s">
        <v>1871</v>
      </c>
      <c r="B679" s="280" t="s">
        <v>1872</v>
      </c>
      <c r="C679" s="281">
        <v>3.0</v>
      </c>
    </row>
    <row r="680" ht="14.25" customHeight="1">
      <c r="A680" s="280" t="s">
        <v>1873</v>
      </c>
      <c r="B680" s="280" t="s">
        <v>1874</v>
      </c>
      <c r="C680" s="281">
        <v>3.0</v>
      </c>
    </row>
    <row r="681" ht="14.25" customHeight="1">
      <c r="A681" s="280" t="s">
        <v>1875</v>
      </c>
      <c r="B681" s="280" t="s">
        <v>1876</v>
      </c>
      <c r="C681" s="281">
        <v>3.0</v>
      </c>
    </row>
    <row r="682" ht="14.25" customHeight="1">
      <c r="A682" s="280" t="s">
        <v>1877</v>
      </c>
      <c r="B682" s="280" t="s">
        <v>1878</v>
      </c>
      <c r="C682" s="281">
        <v>3.0</v>
      </c>
    </row>
    <row r="683" ht="14.25" customHeight="1">
      <c r="A683" s="280" t="s">
        <v>1879</v>
      </c>
      <c r="B683" s="280" t="s">
        <v>1880</v>
      </c>
      <c r="C683" s="281">
        <v>3.0</v>
      </c>
    </row>
    <row r="684" ht="14.25" customHeight="1">
      <c r="A684" s="280" t="s">
        <v>1881</v>
      </c>
      <c r="B684" s="280" t="s">
        <v>1882</v>
      </c>
      <c r="C684" s="281">
        <v>3.0</v>
      </c>
    </row>
    <row r="685" ht="14.25" customHeight="1">
      <c r="A685" s="280" t="s">
        <v>1883</v>
      </c>
      <c r="B685" s="280" t="s">
        <v>1884</v>
      </c>
      <c r="C685" s="281">
        <v>3.0</v>
      </c>
    </row>
    <row r="686" ht="14.25" customHeight="1">
      <c r="A686" s="280" t="s">
        <v>1885</v>
      </c>
      <c r="B686" s="280" t="s">
        <v>1886</v>
      </c>
      <c r="C686" s="281">
        <v>3.0</v>
      </c>
    </row>
    <row r="687" ht="14.25" customHeight="1">
      <c r="A687" s="280" t="s">
        <v>1887</v>
      </c>
      <c r="B687" s="280" t="s">
        <v>1888</v>
      </c>
      <c r="C687" s="281">
        <v>3.0</v>
      </c>
    </row>
    <row r="688" ht="14.25" customHeight="1">
      <c r="A688" s="280" t="s">
        <v>1889</v>
      </c>
      <c r="B688" s="280" t="s">
        <v>1890</v>
      </c>
      <c r="C688" s="281">
        <v>3.0</v>
      </c>
    </row>
    <row r="689" ht="14.25" customHeight="1">
      <c r="A689" s="280" t="s">
        <v>1891</v>
      </c>
      <c r="B689" s="280" t="s">
        <v>1892</v>
      </c>
      <c r="C689" s="281">
        <v>3.0</v>
      </c>
    </row>
    <row r="690" ht="14.25" customHeight="1">
      <c r="A690" s="280" t="s">
        <v>1893</v>
      </c>
      <c r="B690" s="280" t="s">
        <v>1894</v>
      </c>
      <c r="C690" s="281">
        <v>3.0</v>
      </c>
    </row>
    <row r="691" ht="14.25" customHeight="1">
      <c r="A691" s="280" t="s">
        <v>1895</v>
      </c>
      <c r="B691" s="280" t="s">
        <v>1896</v>
      </c>
      <c r="C691" s="281">
        <v>3.0</v>
      </c>
    </row>
    <row r="692" ht="14.25" customHeight="1">
      <c r="A692" s="280" t="s">
        <v>1897</v>
      </c>
      <c r="B692" s="280" t="s">
        <v>1898</v>
      </c>
      <c r="C692" s="281">
        <v>3.0</v>
      </c>
    </row>
    <row r="693" ht="14.25" customHeight="1">
      <c r="A693" s="280" t="s">
        <v>1899</v>
      </c>
      <c r="B693" s="280" t="s">
        <v>1900</v>
      </c>
      <c r="C693" s="281">
        <v>3.0</v>
      </c>
    </row>
    <row r="694" ht="14.25" customHeight="1">
      <c r="A694" s="280" t="s">
        <v>1901</v>
      </c>
      <c r="B694" s="280" t="s">
        <v>1902</v>
      </c>
      <c r="C694" s="281">
        <v>3.0</v>
      </c>
    </row>
    <row r="695" ht="14.25" customHeight="1">
      <c r="A695" s="280" t="s">
        <v>1903</v>
      </c>
      <c r="B695" s="280" t="s">
        <v>1904</v>
      </c>
      <c r="C695" s="281">
        <v>3.0</v>
      </c>
    </row>
    <row r="696" ht="14.25" customHeight="1">
      <c r="A696" s="280" t="s">
        <v>1905</v>
      </c>
      <c r="B696" s="280" t="s">
        <v>1906</v>
      </c>
      <c r="C696" s="281">
        <v>3.0</v>
      </c>
    </row>
    <row r="697" ht="14.25" customHeight="1">
      <c r="A697" s="280" t="s">
        <v>1907</v>
      </c>
      <c r="B697" s="280" t="s">
        <v>1908</v>
      </c>
      <c r="C697" s="281">
        <v>3.0</v>
      </c>
    </row>
    <row r="698" ht="14.25" customHeight="1">
      <c r="A698" s="280" t="s">
        <v>1909</v>
      </c>
      <c r="B698" s="280" t="s">
        <v>1910</v>
      </c>
      <c r="C698" s="281">
        <v>3.0</v>
      </c>
    </row>
    <row r="699" ht="14.25" customHeight="1">
      <c r="A699" s="280" t="s">
        <v>1911</v>
      </c>
      <c r="B699" s="280" t="s">
        <v>1912</v>
      </c>
      <c r="C699" s="281">
        <v>3.0</v>
      </c>
    </row>
    <row r="700" ht="14.25" customHeight="1">
      <c r="A700" s="280" t="s">
        <v>1913</v>
      </c>
      <c r="B700" s="280" t="s">
        <v>1914</v>
      </c>
      <c r="C700" s="281">
        <v>3.0</v>
      </c>
    </row>
    <row r="701" ht="14.25" customHeight="1">
      <c r="A701" s="280" t="s">
        <v>1915</v>
      </c>
      <c r="B701" s="280" t="s">
        <v>1916</v>
      </c>
      <c r="C701" s="281">
        <v>3.0</v>
      </c>
    </row>
    <row r="702" ht="14.25" customHeight="1">
      <c r="A702" s="280" t="s">
        <v>1917</v>
      </c>
      <c r="B702" s="280" t="s">
        <v>1918</v>
      </c>
      <c r="C702" s="281">
        <v>3.0</v>
      </c>
    </row>
    <row r="703" ht="14.25" customHeight="1">
      <c r="A703" s="280" t="s">
        <v>1919</v>
      </c>
      <c r="B703" s="280" t="s">
        <v>1920</v>
      </c>
      <c r="C703" s="281">
        <v>3.0</v>
      </c>
    </row>
    <row r="704" ht="14.25" customHeight="1">
      <c r="A704" s="280" t="s">
        <v>1921</v>
      </c>
      <c r="B704" s="280" t="s">
        <v>1922</v>
      </c>
      <c r="C704" s="281">
        <v>3.0</v>
      </c>
    </row>
    <row r="705" ht="14.25" customHeight="1">
      <c r="A705" s="280" t="s">
        <v>1923</v>
      </c>
      <c r="B705" s="280" t="s">
        <v>1924</v>
      </c>
      <c r="C705" s="281">
        <v>3.0</v>
      </c>
    </row>
    <row r="706" ht="14.25" customHeight="1">
      <c r="A706" s="280" t="s">
        <v>1925</v>
      </c>
      <c r="B706" s="280" t="s">
        <v>1926</v>
      </c>
      <c r="C706" s="281">
        <v>3.0</v>
      </c>
    </row>
    <row r="707" ht="14.25" customHeight="1">
      <c r="A707" s="280" t="s">
        <v>1927</v>
      </c>
      <c r="B707" s="280" t="s">
        <v>1928</v>
      </c>
      <c r="C707" s="281">
        <v>3.0</v>
      </c>
    </row>
    <row r="708" ht="14.25" customHeight="1">
      <c r="A708" s="280" t="s">
        <v>1929</v>
      </c>
      <c r="B708" s="280" t="s">
        <v>1930</v>
      </c>
      <c r="C708" s="281">
        <v>3.0</v>
      </c>
    </row>
    <row r="709" ht="14.25" customHeight="1">
      <c r="A709" s="280" t="s">
        <v>1931</v>
      </c>
      <c r="B709" s="280" t="s">
        <v>1932</v>
      </c>
      <c r="C709" s="281">
        <v>3.0</v>
      </c>
    </row>
    <row r="710" ht="14.25" customHeight="1">
      <c r="A710" s="280" t="s">
        <v>1933</v>
      </c>
      <c r="B710" s="280" t="s">
        <v>1934</v>
      </c>
      <c r="C710" s="281">
        <v>3.0</v>
      </c>
    </row>
    <row r="711" ht="14.25" customHeight="1">
      <c r="A711" s="280" t="s">
        <v>1935</v>
      </c>
      <c r="B711" s="280" t="s">
        <v>1936</v>
      </c>
      <c r="C711" s="281">
        <v>3.0</v>
      </c>
    </row>
    <row r="712" ht="14.25" customHeight="1">
      <c r="A712" s="280" t="s">
        <v>1937</v>
      </c>
      <c r="B712" s="280" t="s">
        <v>1938</v>
      </c>
      <c r="C712" s="281">
        <v>3.0</v>
      </c>
    </row>
    <row r="713" ht="14.25" customHeight="1">
      <c r="A713" s="280" t="s">
        <v>1939</v>
      </c>
      <c r="B713" s="280" t="s">
        <v>1940</v>
      </c>
      <c r="C713" s="281">
        <v>3.0</v>
      </c>
    </row>
    <row r="714" ht="14.25" customHeight="1">
      <c r="A714" s="280" t="s">
        <v>1941</v>
      </c>
      <c r="B714" s="280" t="s">
        <v>1942</v>
      </c>
      <c r="C714" s="281">
        <v>3.0</v>
      </c>
    </row>
    <row r="715" ht="14.25" customHeight="1">
      <c r="A715" s="280" t="s">
        <v>1943</v>
      </c>
      <c r="B715" s="280" t="s">
        <v>1944</v>
      </c>
      <c r="C715" s="281">
        <v>3.0</v>
      </c>
    </row>
    <row r="716" ht="14.25" customHeight="1">
      <c r="A716" s="280" t="s">
        <v>1945</v>
      </c>
      <c r="B716" s="280" t="s">
        <v>1946</v>
      </c>
      <c r="C716" s="281">
        <v>3.0</v>
      </c>
    </row>
    <row r="717" ht="14.25" customHeight="1">
      <c r="A717" s="280" t="s">
        <v>1947</v>
      </c>
      <c r="B717" s="280" t="s">
        <v>1948</v>
      </c>
      <c r="C717" s="281">
        <v>3.0</v>
      </c>
    </row>
    <row r="718" ht="14.25" customHeight="1">
      <c r="A718" s="280" t="s">
        <v>1949</v>
      </c>
      <c r="B718" s="280" t="s">
        <v>1950</v>
      </c>
      <c r="C718" s="281">
        <v>3.0</v>
      </c>
    </row>
    <row r="719" ht="14.25" customHeight="1">
      <c r="A719" s="280" t="s">
        <v>1951</v>
      </c>
      <c r="B719" s="280" t="s">
        <v>1952</v>
      </c>
      <c r="C719" s="281">
        <v>3.0</v>
      </c>
    </row>
    <row r="720" ht="14.25" customHeight="1">
      <c r="A720" s="280" t="s">
        <v>1953</v>
      </c>
      <c r="B720" s="280" t="s">
        <v>1954</v>
      </c>
      <c r="C720" s="281">
        <v>3.0</v>
      </c>
    </row>
    <row r="721" ht="14.25" customHeight="1">
      <c r="A721" s="280" t="s">
        <v>1955</v>
      </c>
      <c r="B721" s="280" t="s">
        <v>1956</v>
      </c>
      <c r="C721" s="281">
        <v>3.0</v>
      </c>
    </row>
    <row r="722" ht="14.25" customHeight="1">
      <c r="A722" s="280" t="s">
        <v>1957</v>
      </c>
      <c r="B722" s="280" t="s">
        <v>1958</v>
      </c>
      <c r="C722" s="281">
        <v>3.0</v>
      </c>
    </row>
    <row r="723" ht="14.25" customHeight="1">
      <c r="A723" s="280" t="s">
        <v>1959</v>
      </c>
      <c r="B723" s="280" t="s">
        <v>1960</v>
      </c>
      <c r="C723" s="281">
        <v>3.0</v>
      </c>
    </row>
    <row r="724" ht="14.25" customHeight="1">
      <c r="A724" s="280" t="s">
        <v>1961</v>
      </c>
      <c r="B724" s="280" t="s">
        <v>1962</v>
      </c>
      <c r="C724" s="281">
        <v>3.0</v>
      </c>
    </row>
    <row r="725" ht="14.25" customHeight="1">
      <c r="A725" s="280" t="s">
        <v>1963</v>
      </c>
      <c r="B725" s="280" t="s">
        <v>1964</v>
      </c>
      <c r="C725" s="281">
        <v>3.0</v>
      </c>
    </row>
    <row r="726" ht="14.25" customHeight="1">
      <c r="A726" s="280" t="s">
        <v>1965</v>
      </c>
      <c r="B726" s="280" t="s">
        <v>1966</v>
      </c>
      <c r="C726" s="281">
        <v>3.0</v>
      </c>
    </row>
    <row r="727" ht="14.25" customHeight="1">
      <c r="A727" s="280" t="s">
        <v>1967</v>
      </c>
      <c r="B727" s="280" t="s">
        <v>1968</v>
      </c>
      <c r="C727" s="281">
        <v>3.0</v>
      </c>
    </row>
    <row r="728" ht="14.25" customHeight="1">
      <c r="A728" s="280" t="s">
        <v>1969</v>
      </c>
      <c r="B728" s="280" t="s">
        <v>1970</v>
      </c>
      <c r="C728" s="281">
        <v>3.0</v>
      </c>
    </row>
    <row r="729" ht="14.25" customHeight="1">
      <c r="A729" s="280" t="s">
        <v>1971</v>
      </c>
      <c r="B729" s="280" t="s">
        <v>1972</v>
      </c>
      <c r="C729" s="281">
        <v>3.0</v>
      </c>
    </row>
    <row r="730" ht="14.25" customHeight="1">
      <c r="A730" s="280" t="s">
        <v>1973</v>
      </c>
      <c r="B730" s="280" t="s">
        <v>1974</v>
      </c>
      <c r="C730" s="281">
        <v>3.0</v>
      </c>
    </row>
    <row r="731" ht="14.25" customHeight="1">
      <c r="A731" s="280" t="s">
        <v>1975</v>
      </c>
      <c r="B731" s="280" t="s">
        <v>1976</v>
      </c>
      <c r="C731" s="281">
        <v>3.0</v>
      </c>
    </row>
    <row r="732" ht="14.25" customHeight="1">
      <c r="A732" s="280" t="s">
        <v>1977</v>
      </c>
      <c r="B732" s="280" t="s">
        <v>1978</v>
      </c>
      <c r="C732" s="281">
        <v>3.0</v>
      </c>
    </row>
    <row r="733" ht="14.25" customHeight="1">
      <c r="A733" s="280" t="s">
        <v>1979</v>
      </c>
      <c r="B733" s="280" t="s">
        <v>1980</v>
      </c>
      <c r="C733" s="281">
        <v>3.0</v>
      </c>
    </row>
    <row r="734" ht="14.25" customHeight="1">
      <c r="A734" s="280" t="s">
        <v>1981</v>
      </c>
      <c r="B734" s="280" t="s">
        <v>1982</v>
      </c>
      <c r="C734" s="281">
        <v>3.0</v>
      </c>
    </row>
    <row r="735" ht="14.25" customHeight="1">
      <c r="A735" s="280" t="s">
        <v>1983</v>
      </c>
      <c r="B735" s="280" t="s">
        <v>1984</v>
      </c>
      <c r="C735" s="281">
        <v>3.0</v>
      </c>
    </row>
    <row r="736" ht="14.25" customHeight="1">
      <c r="A736" s="280" t="s">
        <v>1985</v>
      </c>
      <c r="B736" s="280" t="s">
        <v>1986</v>
      </c>
      <c r="C736" s="281">
        <v>3.0</v>
      </c>
    </row>
    <row r="737" ht="14.25" customHeight="1">
      <c r="A737" s="280" t="s">
        <v>1987</v>
      </c>
      <c r="B737" s="280" t="s">
        <v>1988</v>
      </c>
      <c r="C737" s="281">
        <v>3.0</v>
      </c>
    </row>
    <row r="738" ht="14.25" customHeight="1">
      <c r="A738" s="280" t="s">
        <v>1989</v>
      </c>
      <c r="B738" s="280" t="s">
        <v>1990</v>
      </c>
      <c r="C738" s="281">
        <v>3.0</v>
      </c>
    </row>
    <row r="739" ht="14.25" customHeight="1">
      <c r="A739" s="280" t="s">
        <v>1991</v>
      </c>
      <c r="B739" s="280" t="s">
        <v>1992</v>
      </c>
      <c r="C739" s="281">
        <v>3.0</v>
      </c>
    </row>
    <row r="740" ht="14.25" customHeight="1">
      <c r="A740" s="280" t="s">
        <v>1993</v>
      </c>
      <c r="B740" s="280" t="s">
        <v>1994</v>
      </c>
      <c r="C740" s="281">
        <v>3.0</v>
      </c>
    </row>
    <row r="741" ht="14.25" customHeight="1">
      <c r="A741" s="280" t="s">
        <v>1995</v>
      </c>
      <c r="B741" s="280" t="s">
        <v>1996</v>
      </c>
      <c r="C741" s="281">
        <v>3.0</v>
      </c>
    </row>
    <row r="742" ht="14.25" customHeight="1">
      <c r="A742" s="280" t="s">
        <v>1997</v>
      </c>
      <c r="B742" s="280" t="s">
        <v>1998</v>
      </c>
      <c r="C742" s="281">
        <v>3.0</v>
      </c>
    </row>
    <row r="743" ht="14.25" customHeight="1">
      <c r="A743" s="280" t="s">
        <v>1999</v>
      </c>
      <c r="B743" s="280" t="s">
        <v>2000</v>
      </c>
      <c r="C743" s="281">
        <v>3.0</v>
      </c>
    </row>
    <row r="744" ht="14.25" customHeight="1">
      <c r="A744" s="280" t="s">
        <v>2001</v>
      </c>
      <c r="B744" s="280" t="s">
        <v>2002</v>
      </c>
      <c r="C744" s="281">
        <v>3.0</v>
      </c>
    </row>
    <row r="745" ht="14.25" customHeight="1">
      <c r="A745" s="280" t="s">
        <v>2003</v>
      </c>
      <c r="B745" s="280" t="s">
        <v>2004</v>
      </c>
      <c r="C745" s="281">
        <v>3.0</v>
      </c>
    </row>
    <row r="746" ht="14.25" customHeight="1">
      <c r="A746" s="280" t="s">
        <v>2005</v>
      </c>
      <c r="B746" s="280" t="s">
        <v>2006</v>
      </c>
      <c r="C746" s="281">
        <v>3.0</v>
      </c>
    </row>
    <row r="747" ht="14.25" customHeight="1">
      <c r="A747" s="280" t="s">
        <v>2007</v>
      </c>
      <c r="B747" s="280" t="s">
        <v>2008</v>
      </c>
      <c r="C747" s="281">
        <v>3.0</v>
      </c>
    </row>
    <row r="748" ht="14.25" customHeight="1">
      <c r="A748" s="280" t="s">
        <v>2009</v>
      </c>
      <c r="B748" s="280" t="s">
        <v>2010</v>
      </c>
      <c r="C748" s="281">
        <v>3.0</v>
      </c>
    </row>
    <row r="749" ht="14.25" customHeight="1">
      <c r="A749" s="280" t="s">
        <v>2011</v>
      </c>
      <c r="B749" s="280" t="s">
        <v>2012</v>
      </c>
      <c r="C749" s="281">
        <v>3.0</v>
      </c>
    </row>
    <row r="750" ht="14.25" customHeight="1">
      <c r="A750" s="280" t="s">
        <v>2013</v>
      </c>
      <c r="B750" s="280" t="s">
        <v>2014</v>
      </c>
      <c r="C750" s="281">
        <v>3.0</v>
      </c>
    </row>
    <row r="751" ht="14.25" customHeight="1">
      <c r="A751" s="280" t="s">
        <v>2015</v>
      </c>
      <c r="B751" s="280" t="s">
        <v>2016</v>
      </c>
      <c r="C751" s="281">
        <v>3.0</v>
      </c>
    </row>
    <row r="752" ht="14.25" customHeight="1">
      <c r="A752" s="280" t="s">
        <v>2017</v>
      </c>
      <c r="B752" s="280" t="s">
        <v>2018</v>
      </c>
      <c r="C752" s="281">
        <v>3.0</v>
      </c>
    </row>
    <row r="753" ht="14.25" customHeight="1">
      <c r="A753" s="280" t="s">
        <v>2019</v>
      </c>
      <c r="B753" s="280" t="s">
        <v>2020</v>
      </c>
      <c r="C753" s="281">
        <v>3.0</v>
      </c>
    </row>
    <row r="754" ht="14.25" customHeight="1">
      <c r="A754" s="280" t="s">
        <v>2021</v>
      </c>
      <c r="B754" s="280" t="s">
        <v>2022</v>
      </c>
      <c r="C754" s="281">
        <v>3.0</v>
      </c>
    </row>
    <row r="755" ht="14.25" customHeight="1">
      <c r="A755" s="280" t="s">
        <v>2023</v>
      </c>
      <c r="B755" s="280" t="s">
        <v>2024</v>
      </c>
      <c r="C755" s="281">
        <v>3.0</v>
      </c>
    </row>
    <row r="756" ht="14.25" customHeight="1">
      <c r="A756" s="280" t="s">
        <v>2025</v>
      </c>
      <c r="B756" s="280" t="s">
        <v>2026</v>
      </c>
      <c r="C756" s="281">
        <v>3.0</v>
      </c>
    </row>
    <row r="757" ht="14.25" customHeight="1">
      <c r="A757" s="280" t="s">
        <v>2027</v>
      </c>
      <c r="B757" s="280" t="s">
        <v>2028</v>
      </c>
      <c r="C757" s="281">
        <v>3.0</v>
      </c>
    </row>
    <row r="758" ht="14.25" customHeight="1">
      <c r="A758" s="280" t="s">
        <v>2029</v>
      </c>
      <c r="B758" s="280" t="s">
        <v>2030</v>
      </c>
      <c r="C758" s="281">
        <v>3.0</v>
      </c>
    </row>
    <row r="759" ht="14.25" customHeight="1">
      <c r="A759" s="280" t="s">
        <v>2031</v>
      </c>
      <c r="B759" s="280" t="s">
        <v>2032</v>
      </c>
      <c r="C759" s="281">
        <v>3.0</v>
      </c>
    </row>
    <row r="760" ht="14.25" customHeight="1">
      <c r="A760" s="280" t="s">
        <v>2033</v>
      </c>
      <c r="B760" s="280" t="s">
        <v>2034</v>
      </c>
      <c r="C760" s="281">
        <v>3.0</v>
      </c>
    </row>
    <row r="761" ht="14.25" customHeight="1">
      <c r="A761" s="280" t="s">
        <v>2035</v>
      </c>
      <c r="B761" s="280" t="s">
        <v>2036</v>
      </c>
      <c r="C761" s="281">
        <v>3.0</v>
      </c>
    </row>
    <row r="762" ht="14.25" customHeight="1">
      <c r="A762" s="280" t="s">
        <v>2037</v>
      </c>
      <c r="B762" s="280" t="s">
        <v>2038</v>
      </c>
      <c r="C762" s="281">
        <v>3.0</v>
      </c>
    </row>
    <row r="763" ht="14.25" customHeight="1">
      <c r="A763" s="280" t="s">
        <v>2039</v>
      </c>
      <c r="B763" s="280" t="s">
        <v>2040</v>
      </c>
      <c r="C763" s="281">
        <v>3.0</v>
      </c>
    </row>
    <row r="764" ht="14.25" customHeight="1">
      <c r="A764" s="280" t="s">
        <v>2041</v>
      </c>
      <c r="B764" s="280" t="s">
        <v>2042</v>
      </c>
      <c r="C764" s="281">
        <v>3.0</v>
      </c>
    </row>
    <row r="765" ht="14.25" customHeight="1">
      <c r="A765" s="280" t="s">
        <v>2043</v>
      </c>
      <c r="B765" s="280" t="s">
        <v>2044</v>
      </c>
      <c r="C765" s="281">
        <v>3.0</v>
      </c>
    </row>
    <row r="766" ht="14.25" customHeight="1">
      <c r="A766" s="280" t="s">
        <v>2045</v>
      </c>
      <c r="B766" s="280" t="s">
        <v>2046</v>
      </c>
      <c r="C766" s="281">
        <v>3.0</v>
      </c>
    </row>
    <row r="767" ht="14.25" customHeight="1">
      <c r="A767" s="280" t="s">
        <v>2047</v>
      </c>
      <c r="B767" s="280" t="s">
        <v>2048</v>
      </c>
      <c r="C767" s="281">
        <v>3.0</v>
      </c>
    </row>
    <row r="768" ht="14.25" customHeight="1">
      <c r="A768" s="280" t="s">
        <v>2049</v>
      </c>
      <c r="B768" s="280" t="s">
        <v>2050</v>
      </c>
      <c r="C768" s="281">
        <v>3.0</v>
      </c>
    </row>
    <row r="769" ht="14.25" customHeight="1">
      <c r="A769" s="280" t="s">
        <v>2051</v>
      </c>
      <c r="B769" s="280" t="s">
        <v>2052</v>
      </c>
      <c r="C769" s="281">
        <v>3.0</v>
      </c>
    </row>
    <row r="770" ht="14.25" customHeight="1">
      <c r="A770" s="280" t="s">
        <v>2053</v>
      </c>
      <c r="B770" s="280" t="s">
        <v>2054</v>
      </c>
      <c r="C770" s="281">
        <v>3.0</v>
      </c>
    </row>
    <row r="771" ht="14.25" customHeight="1">
      <c r="A771" s="280" t="s">
        <v>2055</v>
      </c>
      <c r="B771" s="280" t="s">
        <v>2056</v>
      </c>
      <c r="C771" s="281">
        <v>3.0</v>
      </c>
    </row>
    <row r="772" ht="14.25" customHeight="1">
      <c r="A772" s="280" t="s">
        <v>2057</v>
      </c>
      <c r="B772" s="280" t="s">
        <v>2058</v>
      </c>
      <c r="C772" s="281">
        <v>3.0</v>
      </c>
    </row>
    <row r="773" ht="14.25" customHeight="1">
      <c r="A773" s="280" t="s">
        <v>2059</v>
      </c>
      <c r="B773" s="280" t="s">
        <v>2060</v>
      </c>
      <c r="C773" s="281">
        <v>3.0</v>
      </c>
    </row>
    <row r="774" ht="14.25" customHeight="1">
      <c r="A774" s="280" t="s">
        <v>2061</v>
      </c>
      <c r="B774" s="280" t="s">
        <v>2062</v>
      </c>
      <c r="C774" s="281">
        <v>3.0</v>
      </c>
    </row>
    <row r="775" ht="14.25" customHeight="1">
      <c r="A775" s="280" t="s">
        <v>2063</v>
      </c>
      <c r="B775" s="280" t="s">
        <v>2064</v>
      </c>
      <c r="C775" s="281">
        <v>3.0</v>
      </c>
    </row>
    <row r="776" ht="14.25" customHeight="1">
      <c r="A776" s="280" t="s">
        <v>2065</v>
      </c>
      <c r="B776" s="280" t="s">
        <v>2066</v>
      </c>
      <c r="C776" s="281">
        <v>3.0</v>
      </c>
    </row>
    <row r="777" ht="14.25" customHeight="1">
      <c r="A777" s="280" t="s">
        <v>2067</v>
      </c>
      <c r="B777" s="280" t="s">
        <v>2068</v>
      </c>
      <c r="C777" s="281">
        <v>3.0</v>
      </c>
    </row>
    <row r="778" ht="14.25" customHeight="1">
      <c r="A778" s="280" t="s">
        <v>2069</v>
      </c>
      <c r="B778" s="280" t="s">
        <v>2070</v>
      </c>
      <c r="C778" s="281">
        <v>3.0</v>
      </c>
    </row>
    <row r="779" ht="14.25" customHeight="1">
      <c r="A779" s="280" t="s">
        <v>2071</v>
      </c>
      <c r="B779" s="280" t="s">
        <v>2072</v>
      </c>
      <c r="C779" s="281">
        <v>3.0</v>
      </c>
    </row>
    <row r="780" ht="14.25" customHeight="1">
      <c r="A780" s="280" t="s">
        <v>2073</v>
      </c>
      <c r="B780" s="280" t="s">
        <v>2074</v>
      </c>
      <c r="C780" s="281">
        <v>3.0</v>
      </c>
    </row>
    <row r="781" ht="14.25" customHeight="1">
      <c r="A781" s="280" t="s">
        <v>2075</v>
      </c>
      <c r="B781" s="280" t="s">
        <v>2076</v>
      </c>
      <c r="C781" s="281">
        <v>3.0</v>
      </c>
    </row>
    <row r="782" ht="14.25" customHeight="1">
      <c r="A782" s="280" t="s">
        <v>2077</v>
      </c>
      <c r="B782" s="280" t="s">
        <v>2078</v>
      </c>
      <c r="C782" s="281">
        <v>3.0</v>
      </c>
    </row>
    <row r="783" ht="14.25" customHeight="1">
      <c r="A783" s="280" t="s">
        <v>2079</v>
      </c>
      <c r="B783" s="280" t="s">
        <v>2080</v>
      </c>
      <c r="C783" s="281">
        <v>3.0</v>
      </c>
    </row>
    <row r="784" ht="14.25" customHeight="1">
      <c r="A784" s="280" t="s">
        <v>2081</v>
      </c>
      <c r="B784" s="280" t="s">
        <v>2082</v>
      </c>
      <c r="C784" s="281">
        <v>3.0</v>
      </c>
    </row>
    <row r="785" ht="14.25" customHeight="1">
      <c r="A785" s="280" t="s">
        <v>2083</v>
      </c>
      <c r="B785" s="280" t="s">
        <v>2084</v>
      </c>
      <c r="C785" s="281">
        <v>3.0</v>
      </c>
    </row>
    <row r="786" ht="14.25" customHeight="1">
      <c r="A786" s="280" t="s">
        <v>2085</v>
      </c>
      <c r="B786" s="280" t="s">
        <v>2086</v>
      </c>
      <c r="C786" s="281">
        <v>3.0</v>
      </c>
    </row>
    <row r="787" ht="14.25" customHeight="1">
      <c r="A787" s="280" t="s">
        <v>2087</v>
      </c>
      <c r="B787" s="280" t="s">
        <v>2088</v>
      </c>
      <c r="C787" s="281">
        <v>3.0</v>
      </c>
    </row>
    <row r="788" ht="14.25" customHeight="1">
      <c r="A788" s="280" t="s">
        <v>2089</v>
      </c>
      <c r="B788" s="280" t="s">
        <v>2090</v>
      </c>
      <c r="C788" s="281">
        <v>3.0</v>
      </c>
    </row>
    <row r="789" ht="14.25" customHeight="1">
      <c r="A789" s="280" t="s">
        <v>2091</v>
      </c>
      <c r="B789" s="280" t="s">
        <v>2092</v>
      </c>
      <c r="C789" s="281">
        <v>3.0</v>
      </c>
    </row>
    <row r="790" ht="14.25" customHeight="1">
      <c r="A790" s="280" t="s">
        <v>2093</v>
      </c>
      <c r="B790" s="280" t="s">
        <v>2094</v>
      </c>
      <c r="C790" s="281">
        <v>3.0</v>
      </c>
    </row>
    <row r="791" ht="14.25" customHeight="1">
      <c r="A791" s="280" t="s">
        <v>2095</v>
      </c>
      <c r="B791" s="280" t="s">
        <v>2096</v>
      </c>
      <c r="C791" s="281">
        <v>3.0</v>
      </c>
    </row>
    <row r="792" ht="14.25" customHeight="1">
      <c r="A792" s="280" t="s">
        <v>2097</v>
      </c>
      <c r="B792" s="280" t="s">
        <v>2098</v>
      </c>
      <c r="C792" s="281">
        <v>3.0</v>
      </c>
    </row>
    <row r="793" ht="14.25" customHeight="1">
      <c r="A793" s="280" t="s">
        <v>2099</v>
      </c>
      <c r="B793" s="280" t="s">
        <v>2100</v>
      </c>
      <c r="C793" s="281">
        <v>3.0</v>
      </c>
    </row>
    <row r="794" ht="14.25" customHeight="1">
      <c r="A794" s="280" t="s">
        <v>2101</v>
      </c>
      <c r="B794" s="280" t="s">
        <v>2102</v>
      </c>
      <c r="C794" s="281">
        <v>3.0</v>
      </c>
    </row>
    <row r="795" ht="14.25" customHeight="1">
      <c r="A795" s="280" t="s">
        <v>2103</v>
      </c>
      <c r="B795" s="280" t="s">
        <v>2104</v>
      </c>
      <c r="C795" s="281">
        <v>3.0</v>
      </c>
    </row>
    <row r="796" ht="14.25" customHeight="1">
      <c r="A796" s="280" t="s">
        <v>2105</v>
      </c>
      <c r="B796" s="280" t="s">
        <v>2106</v>
      </c>
      <c r="C796" s="281">
        <v>3.0</v>
      </c>
    </row>
    <row r="797" ht="14.25" customHeight="1">
      <c r="A797" s="280" t="s">
        <v>2107</v>
      </c>
      <c r="B797" s="280" t="s">
        <v>2108</v>
      </c>
      <c r="C797" s="281">
        <v>3.0</v>
      </c>
    </row>
    <row r="798" ht="14.25" customHeight="1">
      <c r="A798" s="280" t="s">
        <v>2109</v>
      </c>
      <c r="B798" s="280" t="s">
        <v>2110</v>
      </c>
      <c r="C798" s="281">
        <v>3.0</v>
      </c>
    </row>
    <row r="799" ht="14.25" customHeight="1">
      <c r="A799" s="280" t="s">
        <v>2111</v>
      </c>
      <c r="B799" s="280" t="s">
        <v>2112</v>
      </c>
      <c r="C799" s="281">
        <v>3.0</v>
      </c>
    </row>
    <row r="800" ht="14.25" customHeight="1">
      <c r="A800" s="280" t="s">
        <v>2113</v>
      </c>
      <c r="B800" s="280" t="s">
        <v>2114</v>
      </c>
      <c r="C800" s="281">
        <v>3.0</v>
      </c>
    </row>
    <row r="801" ht="14.25" customHeight="1">
      <c r="A801" s="280" t="s">
        <v>2115</v>
      </c>
      <c r="B801" s="280" t="s">
        <v>2116</v>
      </c>
      <c r="C801" s="281">
        <v>3.0</v>
      </c>
    </row>
    <row r="802" ht="14.25" customHeight="1">
      <c r="A802" s="280" t="s">
        <v>2117</v>
      </c>
      <c r="B802" s="280" t="s">
        <v>2118</v>
      </c>
      <c r="C802" s="281">
        <v>3.0</v>
      </c>
    </row>
    <row r="803" ht="14.25" customHeight="1">
      <c r="A803" s="280" t="s">
        <v>2119</v>
      </c>
      <c r="B803" s="280" t="s">
        <v>2120</v>
      </c>
      <c r="C803" s="281">
        <v>3.0</v>
      </c>
    </row>
    <row r="804" ht="14.25" customHeight="1">
      <c r="A804" s="280" t="s">
        <v>2121</v>
      </c>
      <c r="B804" s="280" t="s">
        <v>2122</v>
      </c>
      <c r="C804" s="281">
        <v>3.0</v>
      </c>
    </row>
    <row r="805" ht="14.25" customHeight="1">
      <c r="A805" s="280" t="s">
        <v>2123</v>
      </c>
      <c r="B805" s="280" t="s">
        <v>2124</v>
      </c>
      <c r="C805" s="281">
        <v>3.0</v>
      </c>
    </row>
    <row r="806" ht="14.25" customHeight="1">
      <c r="A806" s="280" t="s">
        <v>2125</v>
      </c>
      <c r="B806" s="280" t="s">
        <v>2126</v>
      </c>
      <c r="C806" s="281">
        <v>3.0</v>
      </c>
    </row>
    <row r="807" ht="14.25" customHeight="1">
      <c r="A807" s="280" t="s">
        <v>2127</v>
      </c>
      <c r="B807" s="280" t="s">
        <v>2128</v>
      </c>
      <c r="C807" s="281">
        <v>3.0</v>
      </c>
    </row>
    <row r="808" ht="14.25" customHeight="1">
      <c r="A808" s="280" t="s">
        <v>2129</v>
      </c>
      <c r="B808" s="280" t="s">
        <v>2130</v>
      </c>
      <c r="C808" s="281">
        <v>3.0</v>
      </c>
    </row>
    <row r="809" ht="14.25" customHeight="1">
      <c r="A809" s="280" t="s">
        <v>2131</v>
      </c>
      <c r="B809" s="280" t="s">
        <v>2132</v>
      </c>
      <c r="C809" s="281">
        <v>3.0</v>
      </c>
    </row>
    <row r="810" ht="14.25" customHeight="1">
      <c r="A810" s="280" t="s">
        <v>2133</v>
      </c>
      <c r="B810" s="280" t="s">
        <v>2134</v>
      </c>
      <c r="C810" s="281">
        <v>3.0</v>
      </c>
    </row>
    <row r="811" ht="14.25" customHeight="1">
      <c r="A811" s="280" t="s">
        <v>2135</v>
      </c>
      <c r="B811" s="280" t="s">
        <v>2136</v>
      </c>
      <c r="C811" s="281">
        <v>3.0</v>
      </c>
    </row>
    <row r="812" ht="14.25" customHeight="1">
      <c r="A812" s="280" t="s">
        <v>2137</v>
      </c>
      <c r="B812" s="280" t="s">
        <v>2138</v>
      </c>
      <c r="C812" s="281">
        <v>3.0</v>
      </c>
    </row>
    <row r="813" ht="14.25" customHeight="1">
      <c r="A813" s="280" t="s">
        <v>2139</v>
      </c>
      <c r="B813" s="280" t="s">
        <v>2140</v>
      </c>
      <c r="C813" s="281">
        <v>3.0</v>
      </c>
    </row>
    <row r="814" ht="14.25" customHeight="1">
      <c r="A814" s="280" t="s">
        <v>2141</v>
      </c>
      <c r="B814" s="280" t="s">
        <v>2142</v>
      </c>
      <c r="C814" s="281">
        <v>3.0</v>
      </c>
    </row>
    <row r="815" ht="14.25" customHeight="1">
      <c r="A815" s="280" t="s">
        <v>2143</v>
      </c>
      <c r="B815" s="280" t="s">
        <v>2144</v>
      </c>
      <c r="C815" s="281">
        <v>3.0</v>
      </c>
    </row>
    <row r="816" ht="14.25" customHeight="1">
      <c r="A816" s="280" t="s">
        <v>2145</v>
      </c>
      <c r="B816" s="280" t="s">
        <v>2146</v>
      </c>
      <c r="C816" s="281">
        <v>3.0</v>
      </c>
    </row>
    <row r="817" ht="14.25" customHeight="1">
      <c r="A817" s="280" t="s">
        <v>2147</v>
      </c>
      <c r="B817" s="280" t="s">
        <v>2148</v>
      </c>
      <c r="C817" s="281">
        <v>3.0</v>
      </c>
    </row>
    <row r="818" ht="14.25" customHeight="1">
      <c r="A818" s="280" t="s">
        <v>2149</v>
      </c>
      <c r="B818" s="280" t="s">
        <v>2150</v>
      </c>
      <c r="C818" s="281">
        <v>3.0</v>
      </c>
    </row>
    <row r="819" ht="14.25" customHeight="1">
      <c r="A819" s="280" t="s">
        <v>2151</v>
      </c>
      <c r="B819" s="280" t="s">
        <v>2152</v>
      </c>
      <c r="C819" s="281">
        <v>3.0</v>
      </c>
    </row>
    <row r="820" ht="14.25" customHeight="1">
      <c r="A820" s="280" t="s">
        <v>2153</v>
      </c>
      <c r="B820" s="280" t="s">
        <v>2154</v>
      </c>
      <c r="C820" s="281">
        <v>3.0</v>
      </c>
    </row>
    <row r="821" ht="14.25" customHeight="1">
      <c r="A821" s="280" t="s">
        <v>2155</v>
      </c>
      <c r="B821" s="280" t="s">
        <v>2156</v>
      </c>
      <c r="C821" s="281">
        <v>3.0</v>
      </c>
    </row>
    <row r="822" ht="14.25" customHeight="1">
      <c r="A822" s="280" t="s">
        <v>2157</v>
      </c>
      <c r="B822" s="280" t="s">
        <v>2158</v>
      </c>
      <c r="C822" s="281">
        <v>3.0</v>
      </c>
    </row>
    <row r="823" ht="14.25" customHeight="1">
      <c r="A823" s="280" t="s">
        <v>2159</v>
      </c>
      <c r="B823" s="280" t="s">
        <v>2160</v>
      </c>
      <c r="C823" s="281">
        <v>3.0</v>
      </c>
    </row>
    <row r="824" ht="14.25" customHeight="1">
      <c r="A824" s="280" t="s">
        <v>2161</v>
      </c>
      <c r="B824" s="280" t="s">
        <v>2162</v>
      </c>
      <c r="C824" s="281">
        <v>3.0</v>
      </c>
    </row>
    <row r="825" ht="14.25" customHeight="1">
      <c r="A825" s="280" t="s">
        <v>2163</v>
      </c>
      <c r="B825" s="280" t="s">
        <v>2164</v>
      </c>
      <c r="C825" s="281">
        <v>3.0</v>
      </c>
    </row>
    <row r="826" ht="14.25" customHeight="1">
      <c r="A826" s="280" t="s">
        <v>2165</v>
      </c>
      <c r="B826" s="280" t="s">
        <v>2166</v>
      </c>
      <c r="C826" s="281">
        <v>3.0</v>
      </c>
    </row>
    <row r="827" ht="14.25" customHeight="1">
      <c r="A827" s="280" t="s">
        <v>2167</v>
      </c>
      <c r="B827" s="280" t="s">
        <v>2168</v>
      </c>
      <c r="C827" s="281">
        <v>3.0</v>
      </c>
    </row>
    <row r="828" ht="14.25" customHeight="1">
      <c r="A828" s="280" t="s">
        <v>2169</v>
      </c>
      <c r="B828" s="280" t="s">
        <v>2170</v>
      </c>
      <c r="C828" s="281">
        <v>3.0</v>
      </c>
    </row>
    <row r="829" ht="14.25" customHeight="1">
      <c r="A829" s="280" t="s">
        <v>2171</v>
      </c>
      <c r="B829" s="280" t="s">
        <v>2172</v>
      </c>
      <c r="C829" s="281">
        <v>3.0</v>
      </c>
    </row>
    <row r="830" ht="14.25" customHeight="1">
      <c r="A830" s="280" t="s">
        <v>2173</v>
      </c>
      <c r="B830" s="280" t="s">
        <v>2174</v>
      </c>
      <c r="C830" s="281">
        <v>3.0</v>
      </c>
    </row>
    <row r="831" ht="14.25" customHeight="1">
      <c r="A831" s="280" t="s">
        <v>2175</v>
      </c>
      <c r="B831" s="280" t="s">
        <v>2176</v>
      </c>
      <c r="C831" s="281">
        <v>3.0</v>
      </c>
    </row>
    <row r="832" ht="14.25" customHeight="1">
      <c r="A832" s="280" t="s">
        <v>2177</v>
      </c>
      <c r="B832" s="280" t="s">
        <v>2178</v>
      </c>
      <c r="C832" s="281">
        <v>3.0</v>
      </c>
    </row>
    <row r="833" ht="14.25" customHeight="1">
      <c r="A833" s="280" t="s">
        <v>2179</v>
      </c>
      <c r="B833" s="280" t="s">
        <v>2180</v>
      </c>
      <c r="C833" s="281">
        <v>3.0</v>
      </c>
    </row>
    <row r="834" ht="14.25" customHeight="1">
      <c r="A834" s="280" t="s">
        <v>2181</v>
      </c>
      <c r="B834" s="280" t="s">
        <v>2182</v>
      </c>
      <c r="C834" s="281">
        <v>3.0</v>
      </c>
    </row>
    <row r="835" ht="14.25" customHeight="1">
      <c r="A835" s="280" t="s">
        <v>2183</v>
      </c>
      <c r="B835" s="280" t="s">
        <v>2184</v>
      </c>
      <c r="C835" s="281">
        <v>3.0</v>
      </c>
    </row>
    <row r="836" ht="14.25" customHeight="1">
      <c r="A836" s="280" t="s">
        <v>2185</v>
      </c>
      <c r="B836" s="280" t="s">
        <v>2186</v>
      </c>
      <c r="C836" s="281">
        <v>3.0</v>
      </c>
    </row>
    <row r="837" ht="14.25" customHeight="1">
      <c r="A837" s="280" t="s">
        <v>2187</v>
      </c>
      <c r="B837" s="280" t="s">
        <v>2188</v>
      </c>
      <c r="C837" s="281">
        <v>3.0</v>
      </c>
    </row>
    <row r="838" ht="14.25" customHeight="1">
      <c r="A838" s="280" t="s">
        <v>2189</v>
      </c>
      <c r="B838" s="280" t="s">
        <v>2190</v>
      </c>
      <c r="C838" s="281">
        <v>3.0</v>
      </c>
    </row>
    <row r="839" ht="14.25" customHeight="1">
      <c r="A839" s="280" t="s">
        <v>2191</v>
      </c>
      <c r="B839" s="280" t="s">
        <v>2192</v>
      </c>
      <c r="C839" s="281">
        <v>3.0</v>
      </c>
    </row>
    <row r="840" ht="14.25" customHeight="1">
      <c r="A840" s="280" t="s">
        <v>2193</v>
      </c>
      <c r="B840" s="280" t="s">
        <v>2194</v>
      </c>
      <c r="C840" s="281">
        <v>3.0</v>
      </c>
    </row>
    <row r="841" ht="14.25" customHeight="1">
      <c r="A841" s="280" t="s">
        <v>2195</v>
      </c>
      <c r="B841" s="280" t="s">
        <v>2196</v>
      </c>
      <c r="C841" s="281">
        <v>3.0</v>
      </c>
    </row>
    <row r="842" ht="14.25" customHeight="1">
      <c r="A842" s="280" t="s">
        <v>2197</v>
      </c>
      <c r="B842" s="280" t="s">
        <v>2198</v>
      </c>
      <c r="C842" s="281">
        <v>3.0</v>
      </c>
    </row>
    <row r="843" ht="14.25" customHeight="1">
      <c r="A843" s="280" t="s">
        <v>2199</v>
      </c>
      <c r="B843" s="280" t="s">
        <v>2200</v>
      </c>
      <c r="C843" s="281">
        <v>3.0</v>
      </c>
    </row>
    <row r="844" ht="14.25" customHeight="1">
      <c r="A844" s="280" t="s">
        <v>2201</v>
      </c>
      <c r="B844" s="280" t="s">
        <v>2202</v>
      </c>
      <c r="C844" s="281">
        <v>3.0</v>
      </c>
    </row>
    <row r="845" ht="14.25" customHeight="1">
      <c r="A845" s="280" t="s">
        <v>2203</v>
      </c>
      <c r="B845" s="280" t="s">
        <v>2204</v>
      </c>
      <c r="C845" s="281">
        <v>3.0</v>
      </c>
    </row>
    <row r="846" ht="14.25" customHeight="1">
      <c r="A846" s="280" t="s">
        <v>2205</v>
      </c>
      <c r="B846" s="280" t="s">
        <v>2206</v>
      </c>
      <c r="C846" s="281">
        <v>3.0</v>
      </c>
    </row>
    <row r="847" ht="14.25" customHeight="1">
      <c r="A847" s="280" t="s">
        <v>2207</v>
      </c>
      <c r="B847" s="280" t="s">
        <v>2208</v>
      </c>
      <c r="C847" s="281">
        <v>3.0</v>
      </c>
    </row>
    <row r="848" ht="14.25" customHeight="1">
      <c r="A848" s="280" t="s">
        <v>2209</v>
      </c>
      <c r="B848" s="280" t="s">
        <v>2210</v>
      </c>
      <c r="C848" s="281">
        <v>3.0</v>
      </c>
    </row>
    <row r="849" ht="14.25" customHeight="1">
      <c r="A849" s="280" t="s">
        <v>2211</v>
      </c>
      <c r="B849" s="280" t="s">
        <v>2212</v>
      </c>
      <c r="C849" s="281">
        <v>3.0</v>
      </c>
    </row>
    <row r="850" ht="14.25" customHeight="1">
      <c r="A850" s="280" t="s">
        <v>2213</v>
      </c>
      <c r="B850" s="280" t="s">
        <v>2214</v>
      </c>
      <c r="C850" s="281">
        <v>3.0</v>
      </c>
    </row>
    <row r="851" ht="14.25" customHeight="1">
      <c r="A851" s="280" t="s">
        <v>2215</v>
      </c>
      <c r="B851" s="280" t="s">
        <v>2216</v>
      </c>
      <c r="C851" s="281">
        <v>3.0</v>
      </c>
    </row>
    <row r="852" ht="14.25" customHeight="1">
      <c r="A852" s="280" t="s">
        <v>2217</v>
      </c>
      <c r="B852" s="280" t="s">
        <v>2218</v>
      </c>
      <c r="C852" s="281">
        <v>3.0</v>
      </c>
    </row>
    <row r="853" ht="14.25" customHeight="1">
      <c r="A853" s="280" t="s">
        <v>2219</v>
      </c>
      <c r="B853" s="280" t="s">
        <v>2220</v>
      </c>
      <c r="C853" s="281">
        <v>3.0</v>
      </c>
    </row>
    <row r="854" ht="14.25" customHeight="1">
      <c r="A854" s="280" t="s">
        <v>2221</v>
      </c>
      <c r="B854" s="280" t="s">
        <v>2222</v>
      </c>
      <c r="C854" s="281">
        <v>3.0</v>
      </c>
    </row>
    <row r="855" ht="14.25" customHeight="1">
      <c r="A855" s="280" t="s">
        <v>2223</v>
      </c>
      <c r="B855" s="280" t="s">
        <v>2224</v>
      </c>
      <c r="C855" s="281">
        <v>3.0</v>
      </c>
    </row>
    <row r="856" ht="14.25" customHeight="1">
      <c r="A856" s="280" t="s">
        <v>2225</v>
      </c>
      <c r="B856" s="280" t="s">
        <v>2226</v>
      </c>
      <c r="C856" s="281">
        <v>3.0</v>
      </c>
    </row>
    <row r="857" ht="14.25" customHeight="1">
      <c r="A857" s="280" t="s">
        <v>2227</v>
      </c>
      <c r="B857" s="280" t="s">
        <v>2228</v>
      </c>
      <c r="C857" s="281">
        <v>3.0</v>
      </c>
    </row>
    <row r="858" ht="14.25" customHeight="1">
      <c r="A858" s="280" t="s">
        <v>2229</v>
      </c>
      <c r="B858" s="280" t="s">
        <v>2230</v>
      </c>
      <c r="C858" s="281">
        <v>3.0</v>
      </c>
    </row>
    <row r="859" ht="14.25" customHeight="1">
      <c r="A859" s="280" t="s">
        <v>2231</v>
      </c>
      <c r="B859" s="280" t="s">
        <v>2232</v>
      </c>
      <c r="C859" s="281">
        <v>3.0</v>
      </c>
    </row>
    <row r="860" ht="14.25" customHeight="1">
      <c r="A860" s="280" t="s">
        <v>2233</v>
      </c>
      <c r="B860" s="280" t="s">
        <v>2234</v>
      </c>
      <c r="C860" s="281">
        <v>3.0</v>
      </c>
    </row>
    <row r="861" ht="14.25" customHeight="1">
      <c r="A861" s="280" t="s">
        <v>2235</v>
      </c>
      <c r="B861" s="280" t="s">
        <v>2236</v>
      </c>
      <c r="C861" s="281">
        <v>3.0</v>
      </c>
    </row>
    <row r="862" ht="14.25" customHeight="1">
      <c r="A862" s="280" t="s">
        <v>2237</v>
      </c>
      <c r="B862" s="280" t="s">
        <v>2238</v>
      </c>
      <c r="C862" s="281">
        <v>3.0</v>
      </c>
    </row>
    <row r="863" ht="14.25" customHeight="1">
      <c r="A863" s="280" t="s">
        <v>2239</v>
      </c>
      <c r="B863" s="280" t="s">
        <v>2240</v>
      </c>
      <c r="C863" s="281">
        <v>3.0</v>
      </c>
    </row>
    <row r="864" ht="14.25" customHeight="1">
      <c r="A864" s="280" t="s">
        <v>2241</v>
      </c>
      <c r="B864" s="280" t="s">
        <v>2242</v>
      </c>
      <c r="C864" s="281">
        <v>3.0</v>
      </c>
    </row>
    <row r="865" ht="14.25" customHeight="1">
      <c r="A865" s="280" t="s">
        <v>2243</v>
      </c>
      <c r="B865" s="280" t="s">
        <v>2244</v>
      </c>
      <c r="C865" s="281">
        <v>3.0</v>
      </c>
    </row>
    <row r="866" ht="14.25" customHeight="1">
      <c r="A866" s="280" t="s">
        <v>2245</v>
      </c>
      <c r="B866" s="280" t="s">
        <v>2246</v>
      </c>
      <c r="C866" s="281">
        <v>3.0</v>
      </c>
    </row>
    <row r="867" ht="14.25" customHeight="1">
      <c r="A867" s="280" t="s">
        <v>2247</v>
      </c>
      <c r="B867" s="280" t="s">
        <v>2248</v>
      </c>
      <c r="C867" s="281">
        <v>3.0</v>
      </c>
    </row>
    <row r="868" ht="14.25" customHeight="1">
      <c r="A868" s="280" t="s">
        <v>2249</v>
      </c>
      <c r="B868" s="280" t="s">
        <v>2250</v>
      </c>
      <c r="C868" s="281">
        <v>3.0</v>
      </c>
    </row>
    <row r="869" ht="14.25" customHeight="1">
      <c r="A869" s="280" t="s">
        <v>2251</v>
      </c>
      <c r="B869" s="280" t="s">
        <v>2252</v>
      </c>
      <c r="C869" s="281">
        <v>3.0</v>
      </c>
    </row>
    <row r="870" ht="14.25" customHeight="1">
      <c r="A870" s="280" t="s">
        <v>2253</v>
      </c>
      <c r="B870" s="280" t="s">
        <v>2254</v>
      </c>
      <c r="C870" s="281">
        <v>3.0</v>
      </c>
    </row>
    <row r="871" ht="14.25" customHeight="1">
      <c r="A871" s="280" t="s">
        <v>2255</v>
      </c>
      <c r="B871" s="280" t="s">
        <v>2256</v>
      </c>
      <c r="C871" s="281">
        <v>3.0</v>
      </c>
    </row>
    <row r="872" ht="14.25" customHeight="1">
      <c r="A872" s="280" t="s">
        <v>2257</v>
      </c>
      <c r="B872" s="280" t="s">
        <v>2258</v>
      </c>
      <c r="C872" s="281">
        <v>3.0</v>
      </c>
    </row>
    <row r="873" ht="14.25" customHeight="1">
      <c r="A873" s="280" t="s">
        <v>2259</v>
      </c>
      <c r="B873" s="280" t="s">
        <v>2260</v>
      </c>
      <c r="C873" s="281">
        <v>3.0</v>
      </c>
    </row>
    <row r="874" ht="14.25" customHeight="1">
      <c r="A874" s="280" t="s">
        <v>2261</v>
      </c>
      <c r="B874" s="280" t="s">
        <v>2262</v>
      </c>
      <c r="C874" s="281">
        <v>3.0</v>
      </c>
    </row>
    <row r="875" ht="14.25" customHeight="1">
      <c r="A875" s="280" t="s">
        <v>2263</v>
      </c>
      <c r="B875" s="280" t="s">
        <v>2264</v>
      </c>
      <c r="C875" s="281">
        <v>3.0</v>
      </c>
    </row>
    <row r="876" ht="14.25" customHeight="1">
      <c r="A876" s="280" t="s">
        <v>2265</v>
      </c>
      <c r="B876" s="280" t="s">
        <v>2266</v>
      </c>
      <c r="C876" s="281">
        <v>3.0</v>
      </c>
    </row>
    <row r="877" ht="14.25" customHeight="1">
      <c r="A877" s="280" t="s">
        <v>2267</v>
      </c>
      <c r="B877" s="280" t="s">
        <v>2268</v>
      </c>
      <c r="C877" s="281">
        <v>3.0</v>
      </c>
    </row>
    <row r="878" ht="14.25" customHeight="1">
      <c r="A878" s="280" t="s">
        <v>2269</v>
      </c>
      <c r="B878" s="280" t="s">
        <v>2270</v>
      </c>
      <c r="C878" s="281">
        <v>3.0</v>
      </c>
    </row>
    <row r="879" ht="14.25" customHeight="1">
      <c r="A879" s="280" t="s">
        <v>2271</v>
      </c>
      <c r="B879" s="280" t="s">
        <v>2272</v>
      </c>
      <c r="C879" s="281">
        <v>3.0</v>
      </c>
    </row>
    <row r="880" ht="14.25" customHeight="1">
      <c r="A880" s="280" t="s">
        <v>2273</v>
      </c>
      <c r="B880" s="280" t="s">
        <v>2274</v>
      </c>
      <c r="C880" s="281">
        <v>3.0</v>
      </c>
    </row>
    <row r="881" ht="14.25" customHeight="1">
      <c r="A881" s="280" t="s">
        <v>2275</v>
      </c>
      <c r="B881" s="280" t="s">
        <v>2276</v>
      </c>
      <c r="C881" s="281">
        <v>3.0</v>
      </c>
    </row>
    <row r="882" ht="14.25" customHeight="1">
      <c r="A882" s="280" t="s">
        <v>2277</v>
      </c>
      <c r="B882" s="280" t="s">
        <v>2278</v>
      </c>
      <c r="C882" s="281">
        <v>3.0</v>
      </c>
    </row>
    <row r="883" ht="14.25" customHeight="1">
      <c r="A883" s="280" t="s">
        <v>2279</v>
      </c>
      <c r="B883" s="280" t="s">
        <v>2280</v>
      </c>
      <c r="C883" s="281">
        <v>3.0</v>
      </c>
    </row>
    <row r="884" ht="14.25" customHeight="1">
      <c r="A884" s="280" t="s">
        <v>2281</v>
      </c>
      <c r="B884" s="280" t="s">
        <v>2282</v>
      </c>
      <c r="C884" s="281">
        <v>3.0</v>
      </c>
    </row>
    <row r="885" ht="14.25" customHeight="1">
      <c r="A885" s="280" t="s">
        <v>2283</v>
      </c>
      <c r="B885" s="280" t="s">
        <v>2284</v>
      </c>
      <c r="C885" s="281">
        <v>3.0</v>
      </c>
    </row>
    <row r="886" ht="14.25" customHeight="1">
      <c r="A886" s="280" t="s">
        <v>2285</v>
      </c>
      <c r="B886" s="280" t="s">
        <v>2286</v>
      </c>
      <c r="C886" s="281">
        <v>3.0</v>
      </c>
    </row>
    <row r="887" ht="14.25" customHeight="1">
      <c r="A887" s="280" t="s">
        <v>2287</v>
      </c>
      <c r="B887" s="280" t="s">
        <v>2288</v>
      </c>
      <c r="C887" s="281">
        <v>3.0</v>
      </c>
    </row>
    <row r="888" ht="14.25" customHeight="1">
      <c r="A888" s="280" t="s">
        <v>2289</v>
      </c>
      <c r="B888" s="280" t="s">
        <v>2290</v>
      </c>
      <c r="C888" s="281">
        <v>3.0</v>
      </c>
    </row>
    <row r="889" ht="14.25" customHeight="1">
      <c r="A889" s="280" t="s">
        <v>2291</v>
      </c>
      <c r="B889" s="280" t="s">
        <v>2292</v>
      </c>
      <c r="C889" s="281">
        <v>3.0</v>
      </c>
    </row>
    <row r="890" ht="14.25" customHeight="1">
      <c r="A890" s="280" t="s">
        <v>2293</v>
      </c>
      <c r="B890" s="280" t="s">
        <v>2294</v>
      </c>
      <c r="C890" s="281">
        <v>3.0</v>
      </c>
    </row>
    <row r="891" ht="14.25" customHeight="1">
      <c r="A891" s="280" t="s">
        <v>2295</v>
      </c>
      <c r="B891" s="280" t="s">
        <v>2296</v>
      </c>
      <c r="C891" s="281">
        <v>3.0</v>
      </c>
    </row>
    <row r="892" ht="14.25" customHeight="1">
      <c r="A892" s="280" t="s">
        <v>2297</v>
      </c>
      <c r="B892" s="280" t="s">
        <v>2298</v>
      </c>
      <c r="C892" s="281">
        <v>3.0</v>
      </c>
    </row>
    <row r="893" ht="14.25" customHeight="1">
      <c r="A893" s="280" t="s">
        <v>2299</v>
      </c>
      <c r="B893" s="280" t="s">
        <v>2300</v>
      </c>
      <c r="C893" s="281">
        <v>3.0</v>
      </c>
    </row>
    <row r="894" ht="14.25" customHeight="1">
      <c r="A894" s="280" t="s">
        <v>2301</v>
      </c>
      <c r="B894" s="280" t="s">
        <v>2302</v>
      </c>
      <c r="C894" s="281">
        <v>3.0</v>
      </c>
    </row>
    <row r="895" ht="14.25" customHeight="1">
      <c r="A895" s="280" t="s">
        <v>2303</v>
      </c>
      <c r="B895" s="280" t="s">
        <v>2304</v>
      </c>
      <c r="C895" s="281">
        <v>3.0</v>
      </c>
    </row>
    <row r="896" ht="14.25" customHeight="1">
      <c r="A896" s="280" t="s">
        <v>2305</v>
      </c>
      <c r="B896" s="280" t="s">
        <v>2306</v>
      </c>
      <c r="C896" s="281">
        <v>3.0</v>
      </c>
    </row>
    <row r="897" ht="14.25" customHeight="1">
      <c r="A897" s="280" t="s">
        <v>2307</v>
      </c>
      <c r="B897" s="280" t="s">
        <v>2308</v>
      </c>
      <c r="C897" s="281">
        <v>3.0</v>
      </c>
    </row>
    <row r="898" ht="14.25" customHeight="1">
      <c r="A898" s="280" t="s">
        <v>2309</v>
      </c>
      <c r="B898" s="280" t="s">
        <v>2310</v>
      </c>
      <c r="C898" s="281">
        <v>3.0</v>
      </c>
    </row>
    <row r="899" ht="14.25" customHeight="1">
      <c r="A899" s="280" t="s">
        <v>2311</v>
      </c>
      <c r="B899" s="280" t="s">
        <v>2312</v>
      </c>
      <c r="C899" s="281">
        <v>3.0</v>
      </c>
    </row>
    <row r="900" ht="14.25" customHeight="1">
      <c r="A900" s="280" t="s">
        <v>2313</v>
      </c>
      <c r="B900" s="280" t="s">
        <v>2314</v>
      </c>
      <c r="C900" s="281">
        <v>3.0</v>
      </c>
    </row>
    <row r="901" ht="14.25" customHeight="1">
      <c r="A901" s="280" t="s">
        <v>2315</v>
      </c>
      <c r="B901" s="280" t="s">
        <v>2316</v>
      </c>
      <c r="C901" s="281">
        <v>3.0</v>
      </c>
    </row>
    <row r="902" ht="14.25" customHeight="1">
      <c r="A902" s="280" t="s">
        <v>2317</v>
      </c>
      <c r="B902" s="280" t="s">
        <v>2318</v>
      </c>
      <c r="C902" s="281">
        <v>3.0</v>
      </c>
    </row>
    <row r="903" ht="14.25" customHeight="1">
      <c r="A903" s="280" t="s">
        <v>2319</v>
      </c>
      <c r="B903" s="280" t="s">
        <v>2320</v>
      </c>
      <c r="C903" s="281">
        <v>3.0</v>
      </c>
    </row>
    <row r="904" ht="14.25" customHeight="1">
      <c r="A904" s="280" t="s">
        <v>2321</v>
      </c>
      <c r="B904" s="280" t="s">
        <v>2322</v>
      </c>
      <c r="C904" s="281">
        <v>3.0</v>
      </c>
    </row>
    <row r="905" ht="14.25" customHeight="1">
      <c r="A905" s="280" t="s">
        <v>2323</v>
      </c>
      <c r="B905" s="280" t="s">
        <v>2324</v>
      </c>
      <c r="C905" s="281">
        <v>3.0</v>
      </c>
    </row>
    <row r="906" ht="14.25" customHeight="1">
      <c r="A906" s="280" t="s">
        <v>2325</v>
      </c>
      <c r="B906" s="280" t="s">
        <v>2326</v>
      </c>
      <c r="C906" s="281">
        <v>3.0</v>
      </c>
    </row>
    <row r="907" ht="14.25" customHeight="1">
      <c r="A907" s="280" t="s">
        <v>2327</v>
      </c>
      <c r="B907" s="280" t="s">
        <v>2328</v>
      </c>
      <c r="C907" s="281">
        <v>3.0</v>
      </c>
    </row>
    <row r="908" ht="14.25" customHeight="1">
      <c r="A908" s="280" t="s">
        <v>2329</v>
      </c>
      <c r="B908" s="280" t="s">
        <v>2330</v>
      </c>
      <c r="C908" s="281">
        <v>3.0</v>
      </c>
    </row>
    <row r="909" ht="14.25" customHeight="1">
      <c r="A909" s="280" t="s">
        <v>2331</v>
      </c>
      <c r="B909" s="280" t="s">
        <v>2332</v>
      </c>
      <c r="C909" s="281">
        <v>3.0</v>
      </c>
    </row>
    <row r="910" ht="14.25" customHeight="1">
      <c r="A910" s="280" t="s">
        <v>2333</v>
      </c>
      <c r="B910" s="280" t="s">
        <v>2334</v>
      </c>
      <c r="C910" s="281">
        <v>3.0</v>
      </c>
    </row>
    <row r="911" ht="14.25" customHeight="1">
      <c r="A911" s="280" t="s">
        <v>2335</v>
      </c>
      <c r="B911" s="280" t="s">
        <v>2336</v>
      </c>
      <c r="C911" s="281">
        <v>3.0</v>
      </c>
    </row>
    <row r="912" ht="14.25" customHeight="1">
      <c r="A912" s="280" t="s">
        <v>2337</v>
      </c>
      <c r="B912" s="280" t="s">
        <v>2338</v>
      </c>
      <c r="C912" s="281">
        <v>3.0</v>
      </c>
    </row>
    <row r="913" ht="14.25" customHeight="1">
      <c r="A913" s="280" t="s">
        <v>2339</v>
      </c>
      <c r="B913" s="280" t="s">
        <v>2340</v>
      </c>
      <c r="C913" s="281">
        <v>3.0</v>
      </c>
    </row>
    <row r="914" ht="14.25" customHeight="1">
      <c r="A914" s="280" t="s">
        <v>2341</v>
      </c>
      <c r="B914" s="280" t="s">
        <v>2342</v>
      </c>
      <c r="C914" s="281">
        <v>3.0</v>
      </c>
    </row>
    <row r="915" ht="14.25" customHeight="1">
      <c r="A915" s="280" t="s">
        <v>2343</v>
      </c>
      <c r="B915" s="280" t="s">
        <v>2344</v>
      </c>
      <c r="C915" s="281">
        <v>3.0</v>
      </c>
    </row>
    <row r="916" ht="14.25" customHeight="1">
      <c r="A916" s="280" t="s">
        <v>2345</v>
      </c>
      <c r="B916" s="280" t="s">
        <v>2346</v>
      </c>
      <c r="C916" s="281">
        <v>3.0</v>
      </c>
    </row>
    <row r="917" ht="14.25" customHeight="1">
      <c r="A917" s="280" t="s">
        <v>2347</v>
      </c>
      <c r="B917" s="280" t="s">
        <v>2348</v>
      </c>
      <c r="C917" s="281">
        <v>3.0</v>
      </c>
    </row>
    <row r="918" ht="14.25" customHeight="1">
      <c r="A918" s="280" t="s">
        <v>2349</v>
      </c>
      <c r="B918" s="280" t="s">
        <v>2350</v>
      </c>
      <c r="C918" s="281">
        <v>3.0</v>
      </c>
    </row>
    <row r="919" ht="14.25" customHeight="1">
      <c r="A919" s="280" t="s">
        <v>2351</v>
      </c>
      <c r="B919" s="280" t="s">
        <v>2352</v>
      </c>
      <c r="C919" s="281">
        <v>3.0</v>
      </c>
    </row>
    <row r="920" ht="14.25" customHeight="1">
      <c r="A920" s="280" t="s">
        <v>2353</v>
      </c>
      <c r="B920" s="280" t="s">
        <v>2354</v>
      </c>
      <c r="C920" s="281">
        <v>3.0</v>
      </c>
    </row>
    <row r="921" ht="14.25" customHeight="1">
      <c r="A921" s="280" t="s">
        <v>2355</v>
      </c>
      <c r="B921" s="280" t="s">
        <v>2356</v>
      </c>
      <c r="C921" s="281">
        <v>3.0</v>
      </c>
    </row>
    <row r="922" ht="14.25" customHeight="1">
      <c r="A922" s="280" t="s">
        <v>2357</v>
      </c>
      <c r="B922" s="280" t="s">
        <v>2358</v>
      </c>
      <c r="C922" s="281">
        <v>3.0</v>
      </c>
    </row>
    <row r="923" ht="14.25" customHeight="1">
      <c r="A923" s="280" t="s">
        <v>2359</v>
      </c>
      <c r="B923" s="280" t="s">
        <v>2360</v>
      </c>
      <c r="C923" s="281">
        <v>3.0</v>
      </c>
    </row>
    <row r="924" ht="14.25" customHeight="1">
      <c r="A924" s="280" t="s">
        <v>2361</v>
      </c>
      <c r="B924" s="280" t="s">
        <v>2362</v>
      </c>
      <c r="C924" s="281">
        <v>3.0</v>
      </c>
    </row>
    <row r="925" ht="14.25" customHeight="1">
      <c r="A925" s="280" t="s">
        <v>2363</v>
      </c>
      <c r="B925" s="280" t="s">
        <v>2364</v>
      </c>
      <c r="C925" s="281">
        <v>3.0</v>
      </c>
    </row>
    <row r="926" ht="14.25" customHeight="1">
      <c r="A926" s="280" t="s">
        <v>2365</v>
      </c>
      <c r="B926" s="280" t="s">
        <v>2366</v>
      </c>
      <c r="C926" s="281">
        <v>3.0</v>
      </c>
    </row>
    <row r="927" ht="14.25" customHeight="1">
      <c r="A927" s="280" t="s">
        <v>2367</v>
      </c>
      <c r="B927" s="280" t="s">
        <v>2368</v>
      </c>
      <c r="C927" s="281">
        <v>3.0</v>
      </c>
    </row>
    <row r="928" ht="14.25" customHeight="1">
      <c r="A928" s="280" t="s">
        <v>2369</v>
      </c>
      <c r="B928" s="280" t="s">
        <v>2370</v>
      </c>
      <c r="C928" s="281">
        <v>3.0</v>
      </c>
    </row>
    <row r="929" ht="14.25" customHeight="1">
      <c r="A929" s="280" t="s">
        <v>2371</v>
      </c>
      <c r="B929" s="280" t="s">
        <v>2372</v>
      </c>
      <c r="C929" s="281">
        <v>3.0</v>
      </c>
    </row>
    <row r="930" ht="14.25" customHeight="1">
      <c r="A930" s="280" t="s">
        <v>2373</v>
      </c>
      <c r="B930" s="280" t="s">
        <v>2374</v>
      </c>
      <c r="C930" s="281">
        <v>3.0</v>
      </c>
    </row>
    <row r="931" ht="14.25" customHeight="1">
      <c r="A931" s="280" t="s">
        <v>2375</v>
      </c>
      <c r="B931" s="280" t="s">
        <v>2376</v>
      </c>
      <c r="C931" s="281">
        <v>3.0</v>
      </c>
    </row>
    <row r="932" ht="14.25" customHeight="1">
      <c r="A932" s="280" t="s">
        <v>2377</v>
      </c>
      <c r="B932" s="280" t="s">
        <v>2378</v>
      </c>
      <c r="C932" s="281">
        <v>3.0</v>
      </c>
    </row>
    <row r="933" ht="14.25" customHeight="1">
      <c r="A933" s="280" t="s">
        <v>2379</v>
      </c>
      <c r="B933" s="280" t="s">
        <v>2380</v>
      </c>
      <c r="C933" s="281">
        <v>3.0</v>
      </c>
    </row>
    <row r="934" ht="14.25" customHeight="1">
      <c r="A934" s="280" t="s">
        <v>2381</v>
      </c>
      <c r="B934" s="280" t="s">
        <v>2382</v>
      </c>
      <c r="C934" s="281">
        <v>3.0</v>
      </c>
    </row>
    <row r="935" ht="14.25" customHeight="1">
      <c r="A935" s="280" t="s">
        <v>2383</v>
      </c>
      <c r="B935" s="280" t="s">
        <v>2384</v>
      </c>
      <c r="C935" s="281">
        <v>3.0</v>
      </c>
    </row>
    <row r="936" ht="14.25" customHeight="1">
      <c r="A936" s="280" t="s">
        <v>2385</v>
      </c>
      <c r="B936" s="280" t="s">
        <v>2386</v>
      </c>
      <c r="C936" s="281">
        <v>3.0</v>
      </c>
    </row>
    <row r="937" ht="14.25" customHeight="1">
      <c r="A937" s="280" t="s">
        <v>2387</v>
      </c>
      <c r="B937" s="280" t="s">
        <v>2388</v>
      </c>
      <c r="C937" s="281">
        <v>3.0</v>
      </c>
    </row>
    <row r="938" ht="14.25" customHeight="1">
      <c r="A938" s="280" t="s">
        <v>2389</v>
      </c>
      <c r="B938" s="280" t="s">
        <v>2390</v>
      </c>
      <c r="C938" s="281">
        <v>3.0</v>
      </c>
    </row>
    <row r="939" ht="14.25" customHeight="1">
      <c r="A939" s="280" t="s">
        <v>2391</v>
      </c>
      <c r="B939" s="280" t="s">
        <v>2392</v>
      </c>
      <c r="C939" s="281">
        <v>3.0</v>
      </c>
    </row>
    <row r="940" ht="14.25" customHeight="1">
      <c r="A940" s="280" t="s">
        <v>2393</v>
      </c>
      <c r="B940" s="280" t="s">
        <v>2394</v>
      </c>
      <c r="C940" s="281">
        <v>3.0</v>
      </c>
    </row>
    <row r="941" ht="14.25" customHeight="1">
      <c r="A941" s="280" t="s">
        <v>2395</v>
      </c>
      <c r="B941" s="280" t="s">
        <v>2396</v>
      </c>
      <c r="C941" s="281">
        <v>3.0</v>
      </c>
    </row>
    <row r="942" ht="14.25" customHeight="1">
      <c r="A942" s="280" t="s">
        <v>2397</v>
      </c>
      <c r="B942" s="280" t="s">
        <v>2398</v>
      </c>
      <c r="C942" s="281">
        <v>3.0</v>
      </c>
    </row>
    <row r="943" ht="14.25" customHeight="1">
      <c r="A943" s="280" t="s">
        <v>2399</v>
      </c>
      <c r="B943" s="280" t="s">
        <v>2400</v>
      </c>
      <c r="C943" s="281">
        <v>3.0</v>
      </c>
    </row>
    <row r="944" ht="14.25" customHeight="1">
      <c r="A944" s="280" t="s">
        <v>2401</v>
      </c>
      <c r="B944" s="280" t="s">
        <v>2402</v>
      </c>
      <c r="C944" s="281">
        <v>3.0</v>
      </c>
    </row>
    <row r="945" ht="14.25" customHeight="1">
      <c r="A945" s="280" t="s">
        <v>2403</v>
      </c>
      <c r="B945" s="280" t="s">
        <v>2404</v>
      </c>
      <c r="C945" s="281">
        <v>3.0</v>
      </c>
    </row>
    <row r="946" ht="14.25" customHeight="1">
      <c r="A946" s="280" t="s">
        <v>2405</v>
      </c>
      <c r="B946" s="280" t="s">
        <v>2406</v>
      </c>
      <c r="C946" s="281">
        <v>3.0</v>
      </c>
    </row>
    <row r="947" ht="14.25" customHeight="1">
      <c r="A947" s="280" t="s">
        <v>2407</v>
      </c>
      <c r="B947" s="280" t="s">
        <v>2408</v>
      </c>
      <c r="C947" s="281">
        <v>3.0</v>
      </c>
    </row>
    <row r="948" ht="14.25" customHeight="1">
      <c r="A948" s="280" t="s">
        <v>2409</v>
      </c>
      <c r="B948" s="280" t="s">
        <v>2410</v>
      </c>
      <c r="C948" s="281">
        <v>3.0</v>
      </c>
    </row>
    <row r="949" ht="14.25" customHeight="1">
      <c r="A949" s="280" t="s">
        <v>2411</v>
      </c>
      <c r="B949" s="280" t="s">
        <v>2412</v>
      </c>
      <c r="C949" s="281">
        <v>3.0</v>
      </c>
    </row>
    <row r="950" ht="14.25" customHeight="1">
      <c r="A950" s="280" t="s">
        <v>2413</v>
      </c>
      <c r="B950" s="280" t="s">
        <v>2414</v>
      </c>
      <c r="C950" s="281">
        <v>3.0</v>
      </c>
    </row>
    <row r="951" ht="14.25" customHeight="1">
      <c r="A951" s="280" t="s">
        <v>2415</v>
      </c>
      <c r="B951" s="280" t="s">
        <v>2416</v>
      </c>
      <c r="C951" s="281">
        <v>3.0</v>
      </c>
    </row>
    <row r="952" ht="14.25" customHeight="1">
      <c r="A952" s="280" t="s">
        <v>2417</v>
      </c>
      <c r="B952" s="280" t="s">
        <v>2418</v>
      </c>
      <c r="C952" s="281">
        <v>3.0</v>
      </c>
    </row>
    <row r="953" ht="14.25" customHeight="1">
      <c r="A953" s="280" t="s">
        <v>2419</v>
      </c>
      <c r="B953" s="280" t="s">
        <v>2420</v>
      </c>
      <c r="C953" s="281">
        <v>3.0</v>
      </c>
    </row>
    <row r="954" ht="14.25" customHeight="1">
      <c r="A954" s="280" t="s">
        <v>2421</v>
      </c>
      <c r="B954" s="280" t="s">
        <v>2422</v>
      </c>
      <c r="C954" s="281">
        <v>3.0</v>
      </c>
    </row>
    <row r="955" ht="14.25" customHeight="1">
      <c r="A955" s="280" t="s">
        <v>2423</v>
      </c>
      <c r="B955" s="280" t="s">
        <v>2424</v>
      </c>
      <c r="C955" s="281">
        <v>3.0</v>
      </c>
    </row>
    <row r="956" ht="14.25" customHeight="1">
      <c r="A956" s="280" t="s">
        <v>2425</v>
      </c>
      <c r="B956" s="280" t="s">
        <v>2426</v>
      </c>
      <c r="C956" s="281">
        <v>3.0</v>
      </c>
    </row>
    <row r="957" ht="14.25" customHeight="1">
      <c r="A957" s="280" t="s">
        <v>2427</v>
      </c>
      <c r="B957" s="280" t="s">
        <v>2428</v>
      </c>
      <c r="C957" s="281">
        <v>3.0</v>
      </c>
    </row>
    <row r="958" ht="14.25" customHeight="1">
      <c r="A958" s="280" t="s">
        <v>2429</v>
      </c>
      <c r="B958" s="280" t="s">
        <v>2430</v>
      </c>
      <c r="C958" s="281">
        <v>3.0</v>
      </c>
    </row>
    <row r="959" ht="14.25" customHeight="1">
      <c r="A959" s="280" t="s">
        <v>2431</v>
      </c>
      <c r="B959" s="280" t="s">
        <v>2432</v>
      </c>
      <c r="C959" s="281">
        <v>3.0</v>
      </c>
    </row>
    <row r="960" ht="14.25" customHeight="1">
      <c r="A960" s="280" t="s">
        <v>2433</v>
      </c>
      <c r="B960" s="280" t="s">
        <v>2434</v>
      </c>
      <c r="C960" s="281">
        <v>3.0</v>
      </c>
    </row>
    <row r="961" ht="14.25" customHeight="1">
      <c r="A961" s="280" t="s">
        <v>2435</v>
      </c>
      <c r="B961" s="280" t="s">
        <v>2436</v>
      </c>
      <c r="C961" s="281">
        <v>3.0</v>
      </c>
    </row>
    <row r="962" ht="14.25" customHeight="1">
      <c r="A962" s="280" t="s">
        <v>2437</v>
      </c>
      <c r="B962" s="280" t="s">
        <v>2438</v>
      </c>
      <c r="C962" s="281">
        <v>2.0</v>
      </c>
    </row>
    <row r="963" ht="14.25" customHeight="1">
      <c r="A963" s="280" t="s">
        <v>2439</v>
      </c>
      <c r="B963" s="280" t="s">
        <v>2440</v>
      </c>
      <c r="C963" s="281">
        <v>2.0</v>
      </c>
    </row>
    <row r="964" ht="14.25" customHeight="1">
      <c r="A964" s="280" t="s">
        <v>2441</v>
      </c>
      <c r="B964" s="280" t="s">
        <v>2442</v>
      </c>
      <c r="C964" s="281">
        <v>2.0</v>
      </c>
    </row>
    <row r="965" ht="14.25" customHeight="1">
      <c r="A965" s="280" t="s">
        <v>2443</v>
      </c>
      <c r="B965" s="280" t="s">
        <v>2444</v>
      </c>
      <c r="C965" s="281">
        <v>2.0</v>
      </c>
    </row>
    <row r="966" ht="14.25" customHeight="1">
      <c r="A966" s="280" t="s">
        <v>2445</v>
      </c>
      <c r="B966" s="280" t="s">
        <v>2446</v>
      </c>
      <c r="C966" s="281">
        <v>2.0</v>
      </c>
    </row>
    <row r="967" ht="14.25" customHeight="1">
      <c r="A967" s="280" t="s">
        <v>2447</v>
      </c>
      <c r="B967" s="280" t="s">
        <v>2448</v>
      </c>
      <c r="C967" s="281">
        <v>2.0</v>
      </c>
    </row>
    <row r="968" ht="14.25" customHeight="1">
      <c r="A968" s="280" t="s">
        <v>2449</v>
      </c>
      <c r="B968" s="280" t="s">
        <v>2450</v>
      </c>
      <c r="C968" s="281">
        <v>2.0</v>
      </c>
    </row>
    <row r="969" ht="14.25" customHeight="1">
      <c r="A969" s="280" t="s">
        <v>2451</v>
      </c>
      <c r="B969" s="280" t="s">
        <v>2452</v>
      </c>
      <c r="C969" s="281">
        <v>2.0</v>
      </c>
    </row>
    <row r="970" ht="14.25" customHeight="1">
      <c r="A970" s="280" t="s">
        <v>2453</v>
      </c>
      <c r="B970" s="280" t="s">
        <v>2454</v>
      </c>
      <c r="C970" s="281">
        <v>2.0</v>
      </c>
    </row>
    <row r="971" ht="14.25" customHeight="1">
      <c r="A971" s="280" t="s">
        <v>879</v>
      </c>
      <c r="B971" s="280" t="s">
        <v>880</v>
      </c>
      <c r="C971" s="281">
        <v>2.0</v>
      </c>
    </row>
    <row r="972" ht="14.25" customHeight="1">
      <c r="A972" s="280" t="s">
        <v>881</v>
      </c>
      <c r="B972" s="280" t="s">
        <v>882</v>
      </c>
      <c r="C972" s="281">
        <v>2.0</v>
      </c>
    </row>
    <row r="973" ht="14.25" customHeight="1">
      <c r="A973" s="280" t="s">
        <v>2455</v>
      </c>
      <c r="B973" s="280" t="s">
        <v>2456</v>
      </c>
      <c r="C973" s="281">
        <v>2.0</v>
      </c>
    </row>
    <row r="974" ht="14.25" customHeight="1">
      <c r="A974" s="280" t="s">
        <v>2457</v>
      </c>
      <c r="B974" s="280" t="s">
        <v>2458</v>
      </c>
      <c r="C974" s="281">
        <v>2.0</v>
      </c>
    </row>
    <row r="975" ht="14.25" customHeight="1">
      <c r="A975" s="280" t="s">
        <v>2459</v>
      </c>
      <c r="B975" s="280" t="s">
        <v>2460</v>
      </c>
      <c r="C975" s="281">
        <v>2.0</v>
      </c>
    </row>
    <row r="976" ht="14.25" customHeight="1">
      <c r="A976" s="280" t="s">
        <v>2461</v>
      </c>
      <c r="B976" s="280" t="s">
        <v>2462</v>
      </c>
      <c r="C976" s="281">
        <v>2.0</v>
      </c>
    </row>
    <row r="977" ht="14.25" customHeight="1">
      <c r="A977" s="280" t="s">
        <v>2463</v>
      </c>
      <c r="B977" s="280" t="s">
        <v>2464</v>
      </c>
      <c r="C977" s="281">
        <v>2.0</v>
      </c>
    </row>
    <row r="978" ht="14.25" customHeight="1">
      <c r="A978" s="280" t="s">
        <v>2465</v>
      </c>
      <c r="B978" s="280" t="s">
        <v>2466</v>
      </c>
      <c r="C978" s="281">
        <v>2.0</v>
      </c>
    </row>
    <row r="979" ht="14.25" customHeight="1">
      <c r="A979" s="280" t="s">
        <v>2467</v>
      </c>
      <c r="B979" s="280" t="s">
        <v>2468</v>
      </c>
      <c r="C979" s="281">
        <v>2.0</v>
      </c>
    </row>
    <row r="980" ht="14.25" customHeight="1">
      <c r="A980" s="280" t="s">
        <v>2469</v>
      </c>
      <c r="B980" s="280" t="s">
        <v>2470</v>
      </c>
      <c r="C980" s="281">
        <v>2.0</v>
      </c>
    </row>
    <row r="981" ht="14.25" customHeight="1">
      <c r="A981" s="280" t="s">
        <v>2471</v>
      </c>
      <c r="B981" s="280" t="s">
        <v>2472</v>
      </c>
      <c r="C981" s="281">
        <v>2.0</v>
      </c>
    </row>
    <row r="982" ht="14.25" customHeight="1">
      <c r="A982" s="280" t="s">
        <v>2473</v>
      </c>
      <c r="B982" s="280" t="s">
        <v>2474</v>
      </c>
      <c r="C982" s="281">
        <v>2.0</v>
      </c>
    </row>
    <row r="983" ht="14.25" customHeight="1">
      <c r="A983" s="280" t="s">
        <v>2475</v>
      </c>
      <c r="B983" s="280" t="s">
        <v>2476</v>
      </c>
      <c r="C983" s="281">
        <v>2.0</v>
      </c>
    </row>
    <row r="984" ht="14.25" customHeight="1">
      <c r="A984" s="280" t="s">
        <v>2477</v>
      </c>
      <c r="B984" s="280" t="s">
        <v>2478</v>
      </c>
      <c r="C984" s="281">
        <v>2.0</v>
      </c>
    </row>
    <row r="985" ht="14.25" customHeight="1">
      <c r="A985" s="280" t="s">
        <v>2477</v>
      </c>
      <c r="B985" s="280" t="s">
        <v>2478</v>
      </c>
      <c r="C985" s="281">
        <v>2.0</v>
      </c>
    </row>
    <row r="986" ht="14.25" customHeight="1">
      <c r="A986" s="280" t="s">
        <v>2479</v>
      </c>
      <c r="B986" s="280" t="s">
        <v>2480</v>
      </c>
      <c r="C986" s="281">
        <v>2.0</v>
      </c>
    </row>
    <row r="987" ht="14.25" customHeight="1">
      <c r="A987" s="280" t="s">
        <v>2479</v>
      </c>
      <c r="B987" s="280" t="s">
        <v>2480</v>
      </c>
      <c r="C987" s="281">
        <v>2.0</v>
      </c>
    </row>
    <row r="988" ht="14.25" customHeight="1">
      <c r="A988" s="280" t="s">
        <v>2481</v>
      </c>
      <c r="B988" s="280" t="s">
        <v>2482</v>
      </c>
      <c r="C988" s="281">
        <v>2.0</v>
      </c>
    </row>
    <row r="989" ht="14.25" customHeight="1">
      <c r="A989" s="280" t="s">
        <v>2483</v>
      </c>
      <c r="B989" s="280" t="s">
        <v>2484</v>
      </c>
      <c r="C989" s="281">
        <v>2.0</v>
      </c>
    </row>
    <row r="990" ht="14.25" customHeight="1">
      <c r="A990" s="280" t="s">
        <v>2485</v>
      </c>
      <c r="B990" s="280" t="s">
        <v>2486</v>
      </c>
      <c r="C990" s="281">
        <v>2.0</v>
      </c>
    </row>
    <row r="991" ht="14.25" customHeight="1">
      <c r="A991" s="280" t="s">
        <v>2487</v>
      </c>
      <c r="B991" s="280" t="s">
        <v>2488</v>
      </c>
      <c r="C991" s="281">
        <v>2.0</v>
      </c>
    </row>
    <row r="992" ht="14.25" customHeight="1">
      <c r="A992" s="280" t="s">
        <v>2489</v>
      </c>
      <c r="B992" s="280" t="s">
        <v>2490</v>
      </c>
      <c r="C992" s="281">
        <v>2.0</v>
      </c>
    </row>
    <row r="993" ht="14.25" customHeight="1">
      <c r="A993" s="280" t="s">
        <v>2491</v>
      </c>
      <c r="B993" s="280" t="s">
        <v>2492</v>
      </c>
      <c r="C993" s="281">
        <v>2.0</v>
      </c>
    </row>
    <row r="994" ht="14.25" customHeight="1">
      <c r="A994" s="280" t="s">
        <v>2493</v>
      </c>
      <c r="B994" s="280" t="s">
        <v>2494</v>
      </c>
      <c r="C994" s="281">
        <v>2.0</v>
      </c>
    </row>
    <row r="995" ht="14.25" customHeight="1">
      <c r="A995" s="280" t="s">
        <v>2495</v>
      </c>
      <c r="B995" s="280" t="s">
        <v>2496</v>
      </c>
      <c r="C995" s="281">
        <v>2.0</v>
      </c>
    </row>
    <row r="996" ht="14.25" customHeight="1">
      <c r="A996" s="280" t="s">
        <v>2497</v>
      </c>
      <c r="B996" s="280" t="s">
        <v>2498</v>
      </c>
      <c r="C996" s="281">
        <v>2.0</v>
      </c>
    </row>
    <row r="997" ht="14.25" customHeight="1">
      <c r="A997" s="280" t="s">
        <v>2499</v>
      </c>
      <c r="B997" s="280" t="s">
        <v>2500</v>
      </c>
      <c r="C997" s="281">
        <v>2.0</v>
      </c>
    </row>
    <row r="998" ht="14.25" customHeight="1">
      <c r="A998" s="280" t="s">
        <v>2501</v>
      </c>
      <c r="B998" s="280" t="s">
        <v>2502</v>
      </c>
      <c r="C998" s="281">
        <v>2.0</v>
      </c>
    </row>
    <row r="999" ht="14.25" customHeight="1">
      <c r="A999" s="280" t="s">
        <v>2503</v>
      </c>
      <c r="B999" s="280" t="s">
        <v>2504</v>
      </c>
      <c r="C999" s="281">
        <v>2.0</v>
      </c>
    </row>
    <row r="1000" ht="14.25" customHeight="1">
      <c r="A1000" s="280" t="s">
        <v>2505</v>
      </c>
      <c r="B1000" s="280" t="s">
        <v>2506</v>
      </c>
      <c r="C1000" s="281">
        <v>2.0</v>
      </c>
    </row>
    <row r="1001" ht="14.25" customHeight="1">
      <c r="A1001" s="280" t="s">
        <v>2507</v>
      </c>
      <c r="B1001" s="280" t="s">
        <v>2508</v>
      </c>
      <c r="C1001" s="281">
        <v>2.0</v>
      </c>
    </row>
    <row r="1002" ht="14.25" customHeight="1">
      <c r="A1002" s="280" t="s">
        <v>2509</v>
      </c>
      <c r="B1002" s="280" t="s">
        <v>2510</v>
      </c>
      <c r="C1002" s="281">
        <v>2.0</v>
      </c>
    </row>
    <row r="1003" ht="14.25" customHeight="1">
      <c r="A1003" s="280" t="s">
        <v>2511</v>
      </c>
      <c r="B1003" s="280" t="s">
        <v>2512</v>
      </c>
      <c r="C1003" s="281">
        <v>2.0</v>
      </c>
    </row>
    <row r="1004" ht="14.25" customHeight="1">
      <c r="A1004" s="280" t="s">
        <v>2513</v>
      </c>
      <c r="B1004" s="280" t="s">
        <v>2514</v>
      </c>
      <c r="C1004" s="281">
        <v>2.0</v>
      </c>
    </row>
    <row r="1005" ht="14.25" customHeight="1">
      <c r="A1005" s="280" t="s">
        <v>2515</v>
      </c>
      <c r="B1005" s="280" t="s">
        <v>2516</v>
      </c>
      <c r="C1005" s="281">
        <v>2.0</v>
      </c>
    </row>
    <row r="1006" ht="14.25" customHeight="1">
      <c r="A1006" s="280" t="s">
        <v>2517</v>
      </c>
      <c r="B1006" s="280" t="s">
        <v>2518</v>
      </c>
      <c r="C1006" s="281">
        <v>2.0</v>
      </c>
    </row>
    <row r="1007" ht="14.25" customHeight="1">
      <c r="A1007" s="280" t="s">
        <v>2517</v>
      </c>
      <c r="B1007" s="280" t="s">
        <v>2518</v>
      </c>
      <c r="C1007" s="281">
        <v>2.0</v>
      </c>
    </row>
    <row r="1008" ht="14.25" customHeight="1">
      <c r="A1008" s="280" t="s">
        <v>2519</v>
      </c>
      <c r="B1008" s="280" t="s">
        <v>2520</v>
      </c>
      <c r="C1008" s="281">
        <v>2.0</v>
      </c>
    </row>
    <row r="1009" ht="14.25" customHeight="1">
      <c r="A1009" s="280" t="s">
        <v>2521</v>
      </c>
      <c r="B1009" s="280" t="s">
        <v>2522</v>
      </c>
      <c r="C1009" s="281">
        <v>2.0</v>
      </c>
    </row>
    <row r="1010" ht="14.25" customHeight="1">
      <c r="A1010" s="280" t="s">
        <v>2523</v>
      </c>
      <c r="B1010" s="280" t="s">
        <v>2524</v>
      </c>
      <c r="C1010" s="281">
        <v>2.0</v>
      </c>
    </row>
    <row r="1011" ht="14.25" customHeight="1">
      <c r="A1011" s="280" t="s">
        <v>2525</v>
      </c>
      <c r="B1011" s="280" t="s">
        <v>2526</v>
      </c>
      <c r="C1011" s="281">
        <v>2.0</v>
      </c>
    </row>
    <row r="1012" ht="14.25" customHeight="1">
      <c r="A1012" s="280" t="s">
        <v>2527</v>
      </c>
      <c r="B1012" s="280" t="s">
        <v>2528</v>
      </c>
      <c r="C1012" s="281">
        <v>2.0</v>
      </c>
    </row>
    <row r="1013" ht="14.25" customHeight="1">
      <c r="A1013" s="280" t="s">
        <v>2529</v>
      </c>
      <c r="B1013" s="280" t="s">
        <v>2530</v>
      </c>
      <c r="C1013" s="281">
        <v>2.0</v>
      </c>
    </row>
    <row r="1014" ht="14.25" customHeight="1">
      <c r="A1014" s="280" t="s">
        <v>2531</v>
      </c>
      <c r="B1014" s="280" t="s">
        <v>2532</v>
      </c>
      <c r="C1014" s="281">
        <v>2.0</v>
      </c>
    </row>
    <row r="1015" ht="14.25" customHeight="1">
      <c r="A1015" s="280" t="s">
        <v>2533</v>
      </c>
      <c r="B1015" s="280" t="s">
        <v>2534</v>
      </c>
      <c r="C1015" s="281">
        <v>2.0</v>
      </c>
    </row>
    <row r="1016" ht="14.25" customHeight="1">
      <c r="A1016" s="280" t="s">
        <v>2535</v>
      </c>
      <c r="B1016" s="280" t="s">
        <v>2536</v>
      </c>
      <c r="C1016" s="281">
        <v>2.0</v>
      </c>
    </row>
    <row r="1017" ht="14.25" customHeight="1">
      <c r="A1017" s="280" t="s">
        <v>2537</v>
      </c>
      <c r="B1017" s="280" t="s">
        <v>2538</v>
      </c>
      <c r="C1017" s="281">
        <v>2.0</v>
      </c>
    </row>
    <row r="1018" ht="14.25" customHeight="1">
      <c r="A1018" s="280" t="s">
        <v>2539</v>
      </c>
      <c r="B1018" s="280" t="s">
        <v>2540</v>
      </c>
      <c r="C1018" s="281">
        <v>2.0</v>
      </c>
    </row>
    <row r="1019" ht="14.25" customHeight="1">
      <c r="A1019" s="280" t="s">
        <v>2541</v>
      </c>
      <c r="B1019" s="280" t="s">
        <v>2542</v>
      </c>
      <c r="C1019" s="281">
        <v>2.0</v>
      </c>
    </row>
    <row r="1020" ht="14.25" customHeight="1">
      <c r="A1020" s="280" t="s">
        <v>2543</v>
      </c>
      <c r="B1020" s="280" t="s">
        <v>2544</v>
      </c>
      <c r="C1020" s="281">
        <v>2.0</v>
      </c>
    </row>
    <row r="1021" ht="14.25" customHeight="1">
      <c r="A1021" s="280" t="s">
        <v>2545</v>
      </c>
      <c r="B1021" s="280" t="s">
        <v>2546</v>
      </c>
      <c r="C1021" s="281">
        <v>2.0</v>
      </c>
    </row>
    <row r="1022" ht="14.25" customHeight="1">
      <c r="A1022" s="280" t="s">
        <v>2547</v>
      </c>
      <c r="B1022" s="280" t="s">
        <v>2548</v>
      </c>
      <c r="C1022" s="281">
        <v>2.0</v>
      </c>
    </row>
    <row r="1023" ht="14.25" customHeight="1">
      <c r="A1023" s="280" t="s">
        <v>2549</v>
      </c>
      <c r="B1023" s="280" t="s">
        <v>2550</v>
      </c>
      <c r="C1023" s="281">
        <v>2.0</v>
      </c>
    </row>
    <row r="1024" ht="14.25" customHeight="1">
      <c r="A1024" s="280" t="s">
        <v>2551</v>
      </c>
      <c r="B1024" s="280" t="s">
        <v>2552</v>
      </c>
      <c r="C1024" s="281">
        <v>2.0</v>
      </c>
    </row>
    <row r="1025" ht="14.25" customHeight="1">
      <c r="A1025" s="280" t="s">
        <v>2553</v>
      </c>
      <c r="B1025" s="280" t="s">
        <v>2554</v>
      </c>
      <c r="C1025" s="281">
        <v>2.0</v>
      </c>
    </row>
    <row r="1026" ht="14.25" customHeight="1">
      <c r="A1026" s="280" t="s">
        <v>2555</v>
      </c>
      <c r="B1026" s="280" t="s">
        <v>2556</v>
      </c>
      <c r="C1026" s="281">
        <v>2.0</v>
      </c>
    </row>
    <row r="1027" ht="14.25" customHeight="1">
      <c r="A1027" s="280" t="s">
        <v>2557</v>
      </c>
      <c r="B1027" s="280" t="s">
        <v>2558</v>
      </c>
      <c r="C1027" s="281">
        <v>2.0</v>
      </c>
    </row>
    <row r="1028" ht="14.25" customHeight="1">
      <c r="A1028" s="280" t="s">
        <v>2559</v>
      </c>
      <c r="B1028" s="280" t="s">
        <v>2560</v>
      </c>
      <c r="C1028" s="281">
        <v>2.0</v>
      </c>
    </row>
    <row r="1029" ht="14.25" customHeight="1">
      <c r="A1029" s="280" t="s">
        <v>2561</v>
      </c>
      <c r="B1029" s="280" t="s">
        <v>2562</v>
      </c>
      <c r="C1029" s="281">
        <v>2.0</v>
      </c>
    </row>
    <row r="1030" ht="14.25" customHeight="1">
      <c r="A1030" s="280" t="s">
        <v>2563</v>
      </c>
      <c r="B1030" s="280" t="s">
        <v>2564</v>
      </c>
      <c r="C1030" s="281">
        <v>2.0</v>
      </c>
    </row>
    <row r="1031" ht="14.25" customHeight="1">
      <c r="A1031" s="280" t="s">
        <v>2565</v>
      </c>
      <c r="B1031" s="280" t="s">
        <v>2566</v>
      </c>
      <c r="C1031" s="281">
        <v>2.0</v>
      </c>
    </row>
    <row r="1032" ht="14.25" customHeight="1">
      <c r="A1032" s="280" t="s">
        <v>2567</v>
      </c>
      <c r="B1032" s="280" t="s">
        <v>2568</v>
      </c>
      <c r="C1032" s="281">
        <v>2.0</v>
      </c>
    </row>
    <row r="1033" ht="14.25" customHeight="1">
      <c r="A1033" s="280" t="s">
        <v>2569</v>
      </c>
      <c r="B1033" s="280" t="s">
        <v>2570</v>
      </c>
      <c r="C1033" s="281">
        <v>2.0</v>
      </c>
    </row>
    <row r="1034" ht="14.25" customHeight="1">
      <c r="A1034" s="280" t="s">
        <v>2571</v>
      </c>
      <c r="B1034" s="280" t="s">
        <v>2572</v>
      </c>
      <c r="C1034" s="281">
        <v>2.0</v>
      </c>
    </row>
    <row r="1035" ht="14.25" customHeight="1">
      <c r="A1035" s="280" t="s">
        <v>2573</v>
      </c>
      <c r="B1035" s="280" t="s">
        <v>2574</v>
      </c>
      <c r="C1035" s="281">
        <v>2.0</v>
      </c>
    </row>
    <row r="1036" ht="14.25" customHeight="1">
      <c r="A1036" s="280" t="s">
        <v>2575</v>
      </c>
      <c r="B1036" s="280" t="s">
        <v>2576</v>
      </c>
      <c r="C1036" s="281">
        <v>2.0</v>
      </c>
    </row>
    <row r="1037" ht="14.25" customHeight="1">
      <c r="A1037" s="280" t="s">
        <v>2577</v>
      </c>
      <c r="B1037" s="280" t="s">
        <v>2578</v>
      </c>
      <c r="C1037" s="281">
        <v>2.0</v>
      </c>
    </row>
    <row r="1038" ht="14.25" customHeight="1">
      <c r="A1038" s="280" t="s">
        <v>2579</v>
      </c>
      <c r="B1038" s="280" t="s">
        <v>2580</v>
      </c>
      <c r="C1038" s="281">
        <v>2.0</v>
      </c>
    </row>
    <row r="1039" ht="14.25" customHeight="1">
      <c r="A1039" s="280" t="s">
        <v>2581</v>
      </c>
      <c r="B1039" s="280" t="s">
        <v>2582</v>
      </c>
      <c r="C1039" s="281">
        <v>2.0</v>
      </c>
    </row>
    <row r="1040" ht="14.25" customHeight="1">
      <c r="A1040" s="280" t="s">
        <v>2583</v>
      </c>
      <c r="B1040" s="280" t="s">
        <v>2584</v>
      </c>
      <c r="C1040" s="281">
        <v>2.0</v>
      </c>
    </row>
    <row r="1041" ht="14.25" customHeight="1">
      <c r="A1041" s="280" t="s">
        <v>2585</v>
      </c>
      <c r="B1041" s="280" t="s">
        <v>2586</v>
      </c>
      <c r="C1041" s="281">
        <v>2.0</v>
      </c>
    </row>
    <row r="1042" ht="14.25" customHeight="1">
      <c r="A1042" s="280" t="s">
        <v>316</v>
      </c>
      <c r="B1042" s="280" t="s">
        <v>2587</v>
      </c>
      <c r="C1042" s="281">
        <v>2.0</v>
      </c>
    </row>
    <row r="1043" ht="14.25" customHeight="1">
      <c r="A1043" s="280" t="s">
        <v>2588</v>
      </c>
      <c r="B1043" s="280" t="s">
        <v>2589</v>
      </c>
      <c r="C1043" s="281">
        <v>2.0</v>
      </c>
    </row>
    <row r="1044" ht="14.25" customHeight="1">
      <c r="A1044" s="280" t="s">
        <v>2590</v>
      </c>
      <c r="B1044" s="280" t="s">
        <v>2591</v>
      </c>
      <c r="C1044" s="281">
        <v>2.0</v>
      </c>
    </row>
    <row r="1045" ht="14.25" customHeight="1">
      <c r="A1045" s="280" t="s">
        <v>2592</v>
      </c>
      <c r="B1045" s="280" t="s">
        <v>2593</v>
      </c>
      <c r="C1045" s="281">
        <v>2.0</v>
      </c>
    </row>
    <row r="1046" ht="14.25" customHeight="1">
      <c r="A1046" s="280" t="s">
        <v>2594</v>
      </c>
      <c r="B1046" s="280" t="s">
        <v>2595</v>
      </c>
      <c r="C1046" s="281">
        <v>2.0</v>
      </c>
    </row>
    <row r="1047" ht="14.25" customHeight="1">
      <c r="A1047" s="280" t="s">
        <v>2596</v>
      </c>
      <c r="B1047" s="280" t="s">
        <v>2597</v>
      </c>
      <c r="C1047" s="281">
        <v>2.0</v>
      </c>
    </row>
    <row r="1048" ht="14.25" customHeight="1">
      <c r="A1048" s="280" t="s">
        <v>2598</v>
      </c>
      <c r="B1048" s="280" t="s">
        <v>2599</v>
      </c>
      <c r="C1048" s="281">
        <v>2.0</v>
      </c>
    </row>
    <row r="1049" ht="14.25" customHeight="1">
      <c r="A1049" s="280" t="s">
        <v>2600</v>
      </c>
      <c r="B1049" s="280" t="s">
        <v>2601</v>
      </c>
      <c r="C1049" s="281">
        <v>2.0</v>
      </c>
    </row>
    <row r="1050" ht="14.25" customHeight="1">
      <c r="A1050" s="280" t="s">
        <v>2602</v>
      </c>
      <c r="B1050" s="280" t="s">
        <v>2603</v>
      </c>
      <c r="C1050" s="281">
        <v>2.0</v>
      </c>
    </row>
    <row r="1051" ht="14.25" customHeight="1">
      <c r="A1051" s="280" t="s">
        <v>2604</v>
      </c>
      <c r="B1051" s="280" t="s">
        <v>2605</v>
      </c>
      <c r="C1051" s="281">
        <v>2.0</v>
      </c>
    </row>
    <row r="1052" ht="14.25" customHeight="1">
      <c r="A1052" s="280" t="s">
        <v>2606</v>
      </c>
      <c r="B1052" s="280" t="s">
        <v>2607</v>
      </c>
      <c r="C1052" s="281">
        <v>2.0</v>
      </c>
    </row>
    <row r="1053" ht="14.25" customHeight="1">
      <c r="A1053" s="280" t="s">
        <v>2608</v>
      </c>
      <c r="B1053" s="280" t="s">
        <v>2609</v>
      </c>
      <c r="C1053" s="281">
        <v>2.0</v>
      </c>
    </row>
    <row r="1054" ht="14.25" customHeight="1">
      <c r="A1054" s="280" t="s">
        <v>2610</v>
      </c>
      <c r="B1054" s="280" t="s">
        <v>2611</v>
      </c>
      <c r="C1054" s="281">
        <v>2.0</v>
      </c>
    </row>
    <row r="1055" ht="14.25" customHeight="1">
      <c r="A1055" s="280" t="s">
        <v>2612</v>
      </c>
      <c r="B1055" s="280" t="s">
        <v>2613</v>
      </c>
      <c r="C1055" s="281">
        <v>2.0</v>
      </c>
    </row>
    <row r="1056" ht="14.25" customHeight="1">
      <c r="A1056" s="280" t="s">
        <v>2614</v>
      </c>
      <c r="B1056" s="280" t="s">
        <v>2615</v>
      </c>
      <c r="C1056" s="281">
        <v>2.0</v>
      </c>
    </row>
    <row r="1057" ht="14.25" customHeight="1">
      <c r="A1057" s="280" t="s">
        <v>2616</v>
      </c>
      <c r="B1057" s="280" t="s">
        <v>2617</v>
      </c>
      <c r="C1057" s="281">
        <v>2.0</v>
      </c>
    </row>
    <row r="1058" ht="14.25" customHeight="1">
      <c r="A1058" s="280" t="s">
        <v>2618</v>
      </c>
      <c r="B1058" s="280" t="s">
        <v>2619</v>
      </c>
      <c r="C1058" s="281">
        <v>2.0</v>
      </c>
    </row>
    <row r="1059" ht="14.25" customHeight="1">
      <c r="A1059" s="280" t="s">
        <v>2620</v>
      </c>
      <c r="B1059" s="280" t="s">
        <v>2621</v>
      </c>
      <c r="C1059" s="281">
        <v>2.0</v>
      </c>
    </row>
    <row r="1060" ht="14.25" customHeight="1">
      <c r="A1060" s="280" t="s">
        <v>2622</v>
      </c>
      <c r="B1060" s="280" t="s">
        <v>2623</v>
      </c>
      <c r="C1060" s="281">
        <v>2.0</v>
      </c>
    </row>
    <row r="1061" ht="14.25" customHeight="1">
      <c r="A1061" s="280" t="s">
        <v>2624</v>
      </c>
      <c r="B1061" s="280" t="s">
        <v>2625</v>
      </c>
      <c r="C1061" s="281">
        <v>2.0</v>
      </c>
    </row>
    <row r="1062" ht="14.25" customHeight="1">
      <c r="A1062" s="280" t="s">
        <v>2626</v>
      </c>
      <c r="B1062" s="280" t="s">
        <v>2627</v>
      </c>
      <c r="C1062" s="281">
        <v>2.0</v>
      </c>
    </row>
    <row r="1063" ht="14.25" customHeight="1">
      <c r="A1063" s="280" t="s">
        <v>2628</v>
      </c>
      <c r="B1063" s="280" t="s">
        <v>2629</v>
      </c>
      <c r="C1063" s="281">
        <v>2.0</v>
      </c>
    </row>
    <row r="1064" ht="14.25" customHeight="1">
      <c r="A1064" s="280" t="s">
        <v>2630</v>
      </c>
      <c r="B1064" s="280" t="s">
        <v>2631</v>
      </c>
      <c r="C1064" s="281">
        <v>2.0</v>
      </c>
    </row>
    <row r="1065" ht="14.25" customHeight="1">
      <c r="A1065" s="280" t="s">
        <v>2632</v>
      </c>
      <c r="B1065" s="280" t="s">
        <v>2633</v>
      </c>
      <c r="C1065" s="281">
        <v>2.0</v>
      </c>
    </row>
    <row r="1066" ht="14.25" customHeight="1">
      <c r="A1066" s="280" t="s">
        <v>2634</v>
      </c>
      <c r="B1066" s="280" t="s">
        <v>2635</v>
      </c>
      <c r="C1066" s="281">
        <v>2.0</v>
      </c>
    </row>
    <row r="1067" ht="14.25" customHeight="1">
      <c r="A1067" s="280" t="s">
        <v>2636</v>
      </c>
      <c r="B1067" s="280" t="s">
        <v>2637</v>
      </c>
      <c r="C1067" s="281">
        <v>2.0</v>
      </c>
    </row>
    <row r="1068" ht="14.25" customHeight="1">
      <c r="A1068" s="280" t="s">
        <v>2638</v>
      </c>
      <c r="B1068" s="280" t="s">
        <v>2639</v>
      </c>
      <c r="C1068" s="281">
        <v>2.0</v>
      </c>
    </row>
    <row r="1069" ht="14.25" customHeight="1">
      <c r="A1069" s="280" t="s">
        <v>2640</v>
      </c>
      <c r="B1069" s="280" t="s">
        <v>2641</v>
      </c>
      <c r="C1069" s="281">
        <v>2.0</v>
      </c>
    </row>
    <row r="1070" ht="14.25" customHeight="1">
      <c r="A1070" s="280" t="s">
        <v>2642</v>
      </c>
      <c r="B1070" s="280" t="s">
        <v>2643</v>
      </c>
      <c r="C1070" s="281">
        <v>2.0</v>
      </c>
    </row>
    <row r="1071" ht="14.25" customHeight="1">
      <c r="A1071" s="280" t="s">
        <v>2644</v>
      </c>
      <c r="B1071" s="280" t="s">
        <v>2645</v>
      </c>
      <c r="C1071" s="281">
        <v>2.0</v>
      </c>
    </row>
    <row r="1072" ht="14.25" customHeight="1">
      <c r="A1072" s="280" t="s">
        <v>2646</v>
      </c>
      <c r="B1072" s="280" t="s">
        <v>2647</v>
      </c>
      <c r="C1072" s="281">
        <v>2.0</v>
      </c>
    </row>
    <row r="1073" ht="14.25" customHeight="1">
      <c r="A1073" s="280" t="s">
        <v>2648</v>
      </c>
      <c r="B1073" s="280" t="s">
        <v>2649</v>
      </c>
      <c r="C1073" s="281">
        <v>2.0</v>
      </c>
    </row>
    <row r="1074" ht="14.25" customHeight="1">
      <c r="A1074" s="280" t="s">
        <v>2650</v>
      </c>
      <c r="B1074" s="280" t="s">
        <v>2651</v>
      </c>
      <c r="C1074" s="281">
        <v>2.0</v>
      </c>
    </row>
    <row r="1075" ht="14.25" customHeight="1">
      <c r="A1075" s="280" t="s">
        <v>2652</v>
      </c>
      <c r="B1075" s="280" t="s">
        <v>2653</v>
      </c>
      <c r="C1075" s="281">
        <v>2.0</v>
      </c>
    </row>
    <row r="1076" ht="14.25" customHeight="1">
      <c r="A1076" s="280" t="s">
        <v>2654</v>
      </c>
      <c r="B1076" s="280" t="s">
        <v>2655</v>
      </c>
      <c r="C1076" s="281">
        <v>2.0</v>
      </c>
    </row>
    <row r="1077" ht="14.25" customHeight="1">
      <c r="A1077" s="280" t="s">
        <v>2656</v>
      </c>
      <c r="B1077" s="280" t="s">
        <v>2657</v>
      </c>
      <c r="C1077" s="281">
        <v>2.0</v>
      </c>
    </row>
    <row r="1078" ht="14.25" customHeight="1">
      <c r="A1078" s="280" t="s">
        <v>2658</v>
      </c>
      <c r="B1078" s="280" t="s">
        <v>2659</v>
      </c>
      <c r="C1078" s="281">
        <v>2.0</v>
      </c>
    </row>
    <row r="1079" ht="14.25" customHeight="1">
      <c r="A1079" s="280" t="s">
        <v>2660</v>
      </c>
      <c r="B1079" s="280" t="s">
        <v>2661</v>
      </c>
      <c r="C1079" s="281">
        <v>2.0</v>
      </c>
    </row>
    <row r="1080" ht="14.25" customHeight="1">
      <c r="A1080" s="280" t="s">
        <v>2662</v>
      </c>
      <c r="B1080" s="280" t="s">
        <v>2663</v>
      </c>
      <c r="C1080" s="281">
        <v>2.0</v>
      </c>
    </row>
    <row r="1081" ht="14.25" customHeight="1">
      <c r="A1081" s="280" t="s">
        <v>2664</v>
      </c>
      <c r="B1081" s="280" t="s">
        <v>2665</v>
      </c>
      <c r="C1081" s="281">
        <v>2.0</v>
      </c>
    </row>
    <row r="1082" ht="14.25" customHeight="1">
      <c r="A1082" s="280" t="s">
        <v>2666</v>
      </c>
      <c r="B1082" s="280" t="s">
        <v>2667</v>
      </c>
      <c r="C1082" s="281">
        <v>2.0</v>
      </c>
    </row>
    <row r="1083" ht="14.25" customHeight="1">
      <c r="A1083" s="280" t="s">
        <v>2668</v>
      </c>
      <c r="B1083" s="280" t="s">
        <v>2669</v>
      </c>
      <c r="C1083" s="281">
        <v>2.0</v>
      </c>
    </row>
    <row r="1084" ht="14.25" customHeight="1">
      <c r="A1084" s="280" t="s">
        <v>2670</v>
      </c>
      <c r="B1084" s="280" t="s">
        <v>2671</v>
      </c>
      <c r="C1084" s="281">
        <v>2.0</v>
      </c>
    </row>
    <row r="1085" ht="14.25" customHeight="1">
      <c r="A1085" s="280" t="s">
        <v>2672</v>
      </c>
      <c r="B1085" s="280" t="s">
        <v>2673</v>
      </c>
      <c r="C1085" s="281">
        <v>2.0</v>
      </c>
    </row>
    <row r="1086" ht="14.25" customHeight="1">
      <c r="A1086" s="280" t="s">
        <v>2674</v>
      </c>
      <c r="B1086" s="280" t="s">
        <v>2675</v>
      </c>
      <c r="C1086" s="281">
        <v>2.0</v>
      </c>
    </row>
    <row r="1087" ht="14.25" customHeight="1">
      <c r="A1087" s="280" t="s">
        <v>2676</v>
      </c>
      <c r="B1087" s="280" t="s">
        <v>2677</v>
      </c>
      <c r="C1087" s="281">
        <v>2.0</v>
      </c>
    </row>
    <row r="1088" ht="14.25" customHeight="1">
      <c r="A1088" s="280" t="s">
        <v>2678</v>
      </c>
      <c r="B1088" s="280" t="s">
        <v>2679</v>
      </c>
      <c r="C1088" s="281">
        <v>2.0</v>
      </c>
    </row>
    <row r="1089" ht="14.25" customHeight="1">
      <c r="A1089" s="280" t="s">
        <v>2680</v>
      </c>
      <c r="B1089" s="280" t="s">
        <v>2681</v>
      </c>
      <c r="C1089" s="281">
        <v>2.0</v>
      </c>
    </row>
    <row r="1090" ht="14.25" customHeight="1">
      <c r="A1090" s="280" t="s">
        <v>2682</v>
      </c>
      <c r="B1090" s="280" t="s">
        <v>2683</v>
      </c>
      <c r="C1090" s="281">
        <v>2.0</v>
      </c>
    </row>
    <row r="1091" ht="14.25" customHeight="1">
      <c r="A1091" s="280" t="s">
        <v>2684</v>
      </c>
      <c r="B1091" s="280" t="s">
        <v>2685</v>
      </c>
      <c r="C1091" s="281">
        <v>2.0</v>
      </c>
    </row>
    <row r="1092" ht="14.25" customHeight="1">
      <c r="A1092" s="280" t="s">
        <v>2686</v>
      </c>
      <c r="B1092" s="280" t="s">
        <v>2687</v>
      </c>
      <c r="C1092" s="281">
        <v>2.0</v>
      </c>
    </row>
    <row r="1093" ht="14.25" customHeight="1">
      <c r="A1093" s="280" t="s">
        <v>2688</v>
      </c>
      <c r="B1093" s="280" t="s">
        <v>2689</v>
      </c>
      <c r="C1093" s="281">
        <v>2.0</v>
      </c>
    </row>
    <row r="1094" ht="14.25" customHeight="1">
      <c r="A1094" s="280" t="s">
        <v>2690</v>
      </c>
      <c r="B1094" s="280" t="s">
        <v>2691</v>
      </c>
      <c r="C1094" s="281">
        <v>2.0</v>
      </c>
    </row>
    <row r="1095" ht="14.25" customHeight="1">
      <c r="A1095" s="280" t="s">
        <v>2692</v>
      </c>
      <c r="B1095" s="280" t="s">
        <v>2693</v>
      </c>
      <c r="C1095" s="281">
        <v>2.0</v>
      </c>
    </row>
    <row r="1096" ht="14.25" customHeight="1">
      <c r="A1096" s="280" t="s">
        <v>2694</v>
      </c>
      <c r="B1096" s="280" t="s">
        <v>2695</v>
      </c>
      <c r="C1096" s="281">
        <v>2.0</v>
      </c>
    </row>
    <row r="1097" ht="14.25" customHeight="1">
      <c r="A1097" s="280" t="s">
        <v>2696</v>
      </c>
      <c r="B1097" s="280" t="s">
        <v>2697</v>
      </c>
      <c r="C1097" s="281">
        <v>2.0</v>
      </c>
    </row>
    <row r="1098" ht="14.25" customHeight="1">
      <c r="A1098" s="280" t="s">
        <v>2698</v>
      </c>
      <c r="B1098" s="280" t="s">
        <v>2699</v>
      </c>
      <c r="C1098" s="281">
        <v>2.0</v>
      </c>
    </row>
    <row r="1099" ht="14.25" customHeight="1">
      <c r="A1099" s="280" t="s">
        <v>2700</v>
      </c>
      <c r="B1099" s="280" t="s">
        <v>2701</v>
      </c>
      <c r="C1099" s="281">
        <v>2.0</v>
      </c>
    </row>
    <row r="1100" ht="14.25" customHeight="1">
      <c r="A1100" s="280" t="s">
        <v>2702</v>
      </c>
      <c r="B1100" s="280" t="s">
        <v>2703</v>
      </c>
      <c r="C1100" s="281">
        <v>2.0</v>
      </c>
    </row>
    <row r="1101" ht="14.25" customHeight="1">
      <c r="A1101" s="280" t="s">
        <v>2704</v>
      </c>
      <c r="B1101" s="280" t="s">
        <v>2705</v>
      </c>
      <c r="C1101" s="281">
        <v>2.0</v>
      </c>
    </row>
    <row r="1102" ht="14.25" customHeight="1">
      <c r="A1102" s="280" t="s">
        <v>2706</v>
      </c>
      <c r="B1102" s="280" t="s">
        <v>2707</v>
      </c>
      <c r="C1102" s="281">
        <v>2.0</v>
      </c>
    </row>
    <row r="1103" ht="14.25" customHeight="1">
      <c r="A1103" s="280" t="s">
        <v>2708</v>
      </c>
      <c r="B1103" s="280" t="s">
        <v>2709</v>
      </c>
      <c r="C1103" s="281">
        <v>2.0</v>
      </c>
    </row>
    <row r="1104" ht="14.25" customHeight="1">
      <c r="A1104" s="280" t="s">
        <v>2710</v>
      </c>
      <c r="B1104" s="280" t="s">
        <v>2711</v>
      </c>
      <c r="C1104" s="281">
        <v>2.0</v>
      </c>
    </row>
    <row r="1105" ht="14.25" customHeight="1">
      <c r="A1105" s="280" t="s">
        <v>2712</v>
      </c>
      <c r="B1105" s="280" t="s">
        <v>2713</v>
      </c>
      <c r="C1105" s="281">
        <v>2.0</v>
      </c>
    </row>
    <row r="1106" ht="14.25" customHeight="1">
      <c r="A1106" s="280" t="s">
        <v>2712</v>
      </c>
      <c r="B1106" s="280" t="s">
        <v>2713</v>
      </c>
      <c r="C1106" s="281">
        <v>2.0</v>
      </c>
    </row>
    <row r="1107" ht="14.25" customHeight="1">
      <c r="A1107" s="280" t="s">
        <v>2714</v>
      </c>
      <c r="B1107" s="280" t="s">
        <v>2715</v>
      </c>
      <c r="C1107" s="281">
        <v>2.0</v>
      </c>
    </row>
    <row r="1108" ht="14.25" customHeight="1">
      <c r="A1108" s="280" t="s">
        <v>2714</v>
      </c>
      <c r="B1108" s="280" t="s">
        <v>2715</v>
      </c>
      <c r="C1108" s="281">
        <v>2.0</v>
      </c>
    </row>
    <row r="1109" ht="14.25" customHeight="1">
      <c r="A1109" s="280" t="s">
        <v>2716</v>
      </c>
      <c r="B1109" s="280" t="s">
        <v>2717</v>
      </c>
      <c r="C1109" s="281">
        <v>2.0</v>
      </c>
    </row>
    <row r="1110" ht="14.25" customHeight="1">
      <c r="A1110" s="280" t="s">
        <v>2718</v>
      </c>
      <c r="B1110" s="280" t="s">
        <v>2719</v>
      </c>
      <c r="C1110" s="281">
        <v>2.0</v>
      </c>
    </row>
    <row r="1111" ht="14.25" customHeight="1">
      <c r="A1111" s="280" t="s">
        <v>2720</v>
      </c>
      <c r="B1111" s="280" t="s">
        <v>2721</v>
      </c>
      <c r="C1111" s="281">
        <v>2.0</v>
      </c>
    </row>
    <row r="1112" ht="14.25" customHeight="1">
      <c r="A1112" s="280" t="s">
        <v>2722</v>
      </c>
      <c r="B1112" s="280" t="s">
        <v>2723</v>
      </c>
      <c r="C1112" s="281">
        <v>2.0</v>
      </c>
    </row>
    <row r="1113" ht="14.25" customHeight="1">
      <c r="A1113" s="280" t="s">
        <v>2724</v>
      </c>
      <c r="B1113" s="280" t="s">
        <v>2725</v>
      </c>
      <c r="C1113" s="281">
        <v>2.0</v>
      </c>
    </row>
    <row r="1114" ht="14.25" customHeight="1">
      <c r="A1114" s="280" t="s">
        <v>2726</v>
      </c>
      <c r="B1114" s="280" t="s">
        <v>2727</v>
      </c>
      <c r="C1114" s="281">
        <v>2.0</v>
      </c>
    </row>
    <row r="1115" ht="14.25" customHeight="1">
      <c r="A1115" s="280" t="s">
        <v>2728</v>
      </c>
      <c r="B1115" s="280" t="s">
        <v>2729</v>
      </c>
      <c r="C1115" s="281">
        <v>2.0</v>
      </c>
    </row>
    <row r="1116" ht="14.25" customHeight="1">
      <c r="A1116" s="280" t="s">
        <v>2730</v>
      </c>
      <c r="B1116" s="280" t="s">
        <v>2731</v>
      </c>
      <c r="C1116" s="281">
        <v>2.0</v>
      </c>
    </row>
    <row r="1117" ht="14.25" customHeight="1">
      <c r="A1117" s="280" t="s">
        <v>2732</v>
      </c>
      <c r="B1117" s="280" t="s">
        <v>2733</v>
      </c>
      <c r="C1117" s="281">
        <v>2.0</v>
      </c>
    </row>
    <row r="1118" ht="14.25" customHeight="1">
      <c r="A1118" s="280" t="s">
        <v>2734</v>
      </c>
      <c r="B1118" s="280" t="s">
        <v>2735</v>
      </c>
      <c r="C1118" s="281">
        <v>2.0</v>
      </c>
    </row>
    <row r="1119" ht="14.25" customHeight="1">
      <c r="A1119" s="280" t="s">
        <v>2736</v>
      </c>
      <c r="B1119" s="280" t="s">
        <v>2737</v>
      </c>
      <c r="C1119" s="281">
        <v>2.0</v>
      </c>
    </row>
    <row r="1120" ht="14.25" customHeight="1">
      <c r="A1120" s="280" t="s">
        <v>2738</v>
      </c>
      <c r="B1120" s="280" t="s">
        <v>2739</v>
      </c>
      <c r="C1120" s="281">
        <v>2.0</v>
      </c>
    </row>
    <row r="1121" ht="14.25" customHeight="1">
      <c r="A1121" s="280" t="s">
        <v>2740</v>
      </c>
      <c r="B1121" s="280" t="s">
        <v>2741</v>
      </c>
      <c r="C1121" s="281">
        <v>2.0</v>
      </c>
    </row>
    <row r="1122" ht="14.25" customHeight="1">
      <c r="A1122" s="280" t="s">
        <v>2742</v>
      </c>
      <c r="B1122" s="280" t="s">
        <v>2743</v>
      </c>
      <c r="C1122" s="281">
        <v>2.0</v>
      </c>
    </row>
    <row r="1123" ht="14.25" customHeight="1">
      <c r="A1123" s="280" t="s">
        <v>2744</v>
      </c>
      <c r="B1123" s="280" t="s">
        <v>2745</v>
      </c>
      <c r="C1123" s="281">
        <v>2.0</v>
      </c>
    </row>
    <row r="1124" ht="14.25" customHeight="1">
      <c r="A1124" s="280" t="s">
        <v>2746</v>
      </c>
      <c r="B1124" s="280" t="s">
        <v>2747</v>
      </c>
      <c r="C1124" s="281">
        <v>2.0</v>
      </c>
    </row>
    <row r="1125" ht="14.25" customHeight="1">
      <c r="A1125" s="280" t="s">
        <v>2748</v>
      </c>
      <c r="B1125" s="280" t="s">
        <v>2749</v>
      </c>
      <c r="C1125" s="281">
        <v>2.0</v>
      </c>
    </row>
    <row r="1126" ht="14.25" customHeight="1">
      <c r="A1126" s="280" t="s">
        <v>2750</v>
      </c>
      <c r="B1126" s="280" t="s">
        <v>2751</v>
      </c>
      <c r="C1126" s="281">
        <v>2.0</v>
      </c>
    </row>
    <row r="1127" ht="14.25" customHeight="1">
      <c r="A1127" s="280" t="s">
        <v>2752</v>
      </c>
      <c r="B1127" s="280" t="s">
        <v>2753</v>
      </c>
      <c r="C1127" s="281">
        <v>2.0</v>
      </c>
    </row>
    <row r="1128" ht="14.25" customHeight="1">
      <c r="A1128" s="280" t="s">
        <v>2754</v>
      </c>
      <c r="B1128" s="280" t="s">
        <v>2755</v>
      </c>
      <c r="C1128" s="281">
        <v>2.0</v>
      </c>
    </row>
    <row r="1129" ht="14.25" customHeight="1">
      <c r="A1129" s="280" t="s">
        <v>2756</v>
      </c>
      <c r="B1129" s="280" t="s">
        <v>2757</v>
      </c>
      <c r="C1129" s="281">
        <v>2.0</v>
      </c>
    </row>
    <row r="1130" ht="14.25" customHeight="1">
      <c r="A1130" s="280" t="s">
        <v>2758</v>
      </c>
      <c r="B1130" s="280" t="s">
        <v>2759</v>
      </c>
      <c r="C1130" s="281">
        <v>2.0</v>
      </c>
    </row>
    <row r="1131" ht="14.25" customHeight="1">
      <c r="A1131" s="280" t="s">
        <v>2760</v>
      </c>
      <c r="B1131" s="280" t="s">
        <v>2761</v>
      </c>
      <c r="C1131" s="281">
        <v>2.0</v>
      </c>
    </row>
    <row r="1132" ht="14.25" customHeight="1">
      <c r="A1132" s="280" t="s">
        <v>2762</v>
      </c>
      <c r="B1132" s="280" t="s">
        <v>2763</v>
      </c>
      <c r="C1132" s="281">
        <v>2.0</v>
      </c>
    </row>
    <row r="1133" ht="14.25" customHeight="1">
      <c r="A1133" s="280" t="s">
        <v>2764</v>
      </c>
      <c r="B1133" s="280" t="s">
        <v>2765</v>
      </c>
      <c r="C1133" s="281">
        <v>2.0</v>
      </c>
    </row>
    <row r="1134" ht="14.25" customHeight="1">
      <c r="A1134" s="280" t="s">
        <v>2766</v>
      </c>
      <c r="B1134" s="280" t="s">
        <v>2767</v>
      </c>
      <c r="C1134" s="281">
        <v>2.0</v>
      </c>
    </row>
    <row r="1135" ht="14.25" customHeight="1">
      <c r="A1135" s="280" t="s">
        <v>2768</v>
      </c>
      <c r="B1135" s="280" t="s">
        <v>2769</v>
      </c>
      <c r="C1135" s="281">
        <v>2.0</v>
      </c>
    </row>
    <row r="1136" ht="14.25" customHeight="1">
      <c r="A1136" s="280" t="s">
        <v>2770</v>
      </c>
      <c r="B1136" s="280" t="s">
        <v>2771</v>
      </c>
      <c r="C1136" s="281">
        <v>2.0</v>
      </c>
    </row>
    <row r="1137" ht="14.25" customHeight="1">
      <c r="A1137" s="280" t="s">
        <v>2772</v>
      </c>
      <c r="B1137" s="280" t="s">
        <v>2773</v>
      </c>
      <c r="C1137" s="281">
        <v>2.0</v>
      </c>
    </row>
    <row r="1138" ht="14.25" customHeight="1">
      <c r="A1138" s="280" t="s">
        <v>2774</v>
      </c>
      <c r="B1138" s="280" t="s">
        <v>2775</v>
      </c>
      <c r="C1138" s="281">
        <v>2.0</v>
      </c>
    </row>
    <row r="1139" ht="14.25" customHeight="1">
      <c r="A1139" s="280" t="s">
        <v>2776</v>
      </c>
      <c r="B1139" s="280" t="s">
        <v>2777</v>
      </c>
      <c r="C1139" s="281">
        <v>2.0</v>
      </c>
    </row>
    <row r="1140" ht="14.25" customHeight="1">
      <c r="A1140" s="280" t="s">
        <v>2778</v>
      </c>
      <c r="B1140" s="280" t="s">
        <v>2779</v>
      </c>
      <c r="C1140" s="281">
        <v>2.0</v>
      </c>
    </row>
    <row r="1141" ht="14.25" customHeight="1">
      <c r="A1141" s="280" t="s">
        <v>2780</v>
      </c>
      <c r="B1141" s="280" t="s">
        <v>2781</v>
      </c>
      <c r="C1141" s="281">
        <v>2.0</v>
      </c>
    </row>
    <row r="1142" ht="14.25" customHeight="1">
      <c r="A1142" s="280" t="s">
        <v>2782</v>
      </c>
      <c r="B1142" s="280" t="s">
        <v>2783</v>
      </c>
      <c r="C1142" s="281">
        <v>2.0</v>
      </c>
    </row>
    <row r="1143" ht="14.25" customHeight="1">
      <c r="A1143" s="280" t="s">
        <v>2784</v>
      </c>
      <c r="B1143" s="280" t="s">
        <v>2785</v>
      </c>
      <c r="C1143" s="281">
        <v>2.0</v>
      </c>
    </row>
    <row r="1144" ht="14.25" customHeight="1">
      <c r="A1144" s="280" t="s">
        <v>2786</v>
      </c>
      <c r="B1144" s="280" t="s">
        <v>2787</v>
      </c>
      <c r="C1144" s="281">
        <v>2.0</v>
      </c>
    </row>
    <row r="1145" ht="14.25" customHeight="1">
      <c r="A1145" s="280" t="s">
        <v>2788</v>
      </c>
      <c r="B1145" s="280" t="s">
        <v>2789</v>
      </c>
      <c r="C1145" s="281">
        <v>2.0</v>
      </c>
    </row>
    <row r="1146" ht="14.25" customHeight="1">
      <c r="A1146" s="280" t="s">
        <v>2790</v>
      </c>
      <c r="B1146" s="280" t="s">
        <v>2791</v>
      </c>
      <c r="C1146" s="281">
        <v>2.0</v>
      </c>
    </row>
    <row r="1147" ht="14.25" customHeight="1">
      <c r="A1147" s="280" t="s">
        <v>2792</v>
      </c>
      <c r="B1147" s="280" t="s">
        <v>2793</v>
      </c>
      <c r="C1147" s="281">
        <v>2.0</v>
      </c>
    </row>
    <row r="1148" ht="14.25" customHeight="1">
      <c r="A1148" s="280" t="s">
        <v>2794</v>
      </c>
      <c r="B1148" s="280" t="s">
        <v>2795</v>
      </c>
      <c r="C1148" s="281">
        <v>2.0</v>
      </c>
    </row>
    <row r="1149" ht="14.25" customHeight="1">
      <c r="A1149" s="280" t="s">
        <v>2796</v>
      </c>
      <c r="B1149" s="280" t="s">
        <v>2797</v>
      </c>
      <c r="C1149" s="281">
        <v>2.0</v>
      </c>
    </row>
    <row r="1150" ht="14.25" customHeight="1">
      <c r="A1150" s="280" t="s">
        <v>2798</v>
      </c>
      <c r="B1150" s="280" t="s">
        <v>2799</v>
      </c>
      <c r="C1150" s="281">
        <v>2.0</v>
      </c>
    </row>
    <row r="1151" ht="14.25" customHeight="1">
      <c r="A1151" s="280" t="s">
        <v>2800</v>
      </c>
      <c r="B1151" s="280" t="s">
        <v>2801</v>
      </c>
      <c r="C1151" s="281">
        <v>2.0</v>
      </c>
    </row>
    <row r="1152" ht="14.25" customHeight="1">
      <c r="A1152" s="280" t="s">
        <v>2802</v>
      </c>
      <c r="B1152" s="280" t="s">
        <v>2803</v>
      </c>
      <c r="C1152" s="281">
        <v>2.0</v>
      </c>
    </row>
    <row r="1153" ht="14.25" customHeight="1">
      <c r="A1153" s="280" t="s">
        <v>2804</v>
      </c>
      <c r="B1153" s="280" t="s">
        <v>2805</v>
      </c>
      <c r="C1153" s="281">
        <v>2.0</v>
      </c>
    </row>
    <row r="1154" ht="14.25" customHeight="1">
      <c r="A1154" s="280" t="s">
        <v>2806</v>
      </c>
      <c r="B1154" s="280" t="s">
        <v>2807</v>
      </c>
      <c r="C1154" s="281">
        <v>2.0</v>
      </c>
    </row>
    <row r="1155" ht="14.25" customHeight="1">
      <c r="A1155" s="280" t="s">
        <v>2808</v>
      </c>
      <c r="B1155" s="280" t="s">
        <v>2809</v>
      </c>
      <c r="C1155" s="281">
        <v>2.0</v>
      </c>
    </row>
    <row r="1156" ht="14.25" customHeight="1">
      <c r="A1156" s="280" t="s">
        <v>2810</v>
      </c>
      <c r="B1156" s="280" t="s">
        <v>2811</v>
      </c>
      <c r="C1156" s="281">
        <v>2.0</v>
      </c>
    </row>
    <row r="1157" ht="14.25" customHeight="1">
      <c r="A1157" s="280" t="s">
        <v>2812</v>
      </c>
      <c r="B1157" s="280" t="s">
        <v>2813</v>
      </c>
      <c r="C1157" s="281">
        <v>2.0</v>
      </c>
    </row>
    <row r="1158" ht="14.25" customHeight="1">
      <c r="A1158" s="280" t="s">
        <v>2814</v>
      </c>
      <c r="B1158" s="280" t="s">
        <v>2815</v>
      </c>
      <c r="C1158" s="281">
        <v>2.0</v>
      </c>
    </row>
    <row r="1159" ht="14.25" customHeight="1">
      <c r="A1159" s="280" t="s">
        <v>2816</v>
      </c>
      <c r="B1159" s="280" t="s">
        <v>2817</v>
      </c>
      <c r="C1159" s="281">
        <v>2.0</v>
      </c>
    </row>
    <row r="1160" ht="14.25" customHeight="1">
      <c r="A1160" s="280" t="s">
        <v>2818</v>
      </c>
      <c r="B1160" s="280" t="s">
        <v>2819</v>
      </c>
      <c r="C1160" s="281">
        <v>2.0</v>
      </c>
    </row>
    <row r="1161" ht="14.25" customHeight="1">
      <c r="A1161" s="280" t="s">
        <v>2820</v>
      </c>
      <c r="B1161" s="280" t="s">
        <v>2821</v>
      </c>
      <c r="C1161" s="281">
        <v>2.0</v>
      </c>
    </row>
    <row r="1162" ht="14.25" customHeight="1">
      <c r="A1162" s="280" t="s">
        <v>2822</v>
      </c>
      <c r="B1162" s="280" t="s">
        <v>2823</v>
      </c>
      <c r="C1162" s="281">
        <v>2.0</v>
      </c>
    </row>
    <row r="1163" ht="14.25" customHeight="1">
      <c r="A1163" s="280" t="s">
        <v>2824</v>
      </c>
      <c r="B1163" s="280" t="s">
        <v>2825</v>
      </c>
      <c r="C1163" s="281">
        <v>2.0</v>
      </c>
    </row>
    <row r="1164" ht="14.25" customHeight="1">
      <c r="A1164" s="280" t="s">
        <v>2826</v>
      </c>
      <c r="B1164" s="280" t="s">
        <v>2827</v>
      </c>
      <c r="C1164" s="281">
        <v>2.0</v>
      </c>
    </row>
    <row r="1165" ht="14.25" customHeight="1">
      <c r="A1165" s="280" t="s">
        <v>2828</v>
      </c>
      <c r="B1165" s="280" t="s">
        <v>2829</v>
      </c>
      <c r="C1165" s="281">
        <v>2.0</v>
      </c>
    </row>
    <row r="1166" ht="14.25" customHeight="1">
      <c r="A1166" s="280" t="s">
        <v>2830</v>
      </c>
      <c r="B1166" s="280" t="s">
        <v>2831</v>
      </c>
      <c r="C1166" s="281">
        <v>2.0</v>
      </c>
    </row>
    <row r="1167" ht="14.25" customHeight="1">
      <c r="A1167" s="280" t="s">
        <v>2832</v>
      </c>
      <c r="B1167" s="280" t="s">
        <v>2833</v>
      </c>
      <c r="C1167" s="281">
        <v>2.0</v>
      </c>
    </row>
    <row r="1168" ht="14.25" customHeight="1">
      <c r="A1168" s="280" t="s">
        <v>2834</v>
      </c>
      <c r="B1168" s="280" t="s">
        <v>2835</v>
      </c>
      <c r="C1168" s="281">
        <v>2.0</v>
      </c>
    </row>
    <row r="1169" ht="14.25" customHeight="1">
      <c r="A1169" s="280" t="s">
        <v>2836</v>
      </c>
      <c r="B1169" s="280" t="s">
        <v>2837</v>
      </c>
      <c r="C1169" s="281">
        <v>2.0</v>
      </c>
    </row>
    <row r="1170" ht="14.25" customHeight="1">
      <c r="A1170" s="280" t="s">
        <v>2838</v>
      </c>
      <c r="B1170" s="280" t="s">
        <v>2839</v>
      </c>
      <c r="C1170" s="281">
        <v>2.0</v>
      </c>
    </row>
    <row r="1171" ht="14.25" customHeight="1">
      <c r="A1171" s="280" t="s">
        <v>2840</v>
      </c>
      <c r="B1171" s="280" t="s">
        <v>2841</v>
      </c>
      <c r="C1171" s="281">
        <v>2.0</v>
      </c>
    </row>
    <row r="1172" ht="14.25" customHeight="1">
      <c r="A1172" s="280" t="s">
        <v>2842</v>
      </c>
      <c r="B1172" s="280" t="s">
        <v>2843</v>
      </c>
      <c r="C1172" s="281">
        <v>2.0</v>
      </c>
    </row>
    <row r="1173" ht="14.25" customHeight="1">
      <c r="A1173" s="280" t="s">
        <v>2844</v>
      </c>
      <c r="B1173" s="280" t="s">
        <v>2845</v>
      </c>
      <c r="C1173" s="281">
        <v>2.0</v>
      </c>
    </row>
    <row r="1174" ht="14.25" customHeight="1">
      <c r="A1174" s="280" t="s">
        <v>2846</v>
      </c>
      <c r="B1174" s="280" t="s">
        <v>2847</v>
      </c>
      <c r="C1174" s="281">
        <v>2.0</v>
      </c>
    </row>
    <row r="1175" ht="14.25" customHeight="1">
      <c r="A1175" s="280" t="s">
        <v>2848</v>
      </c>
      <c r="B1175" s="280" t="s">
        <v>2849</v>
      </c>
      <c r="C1175" s="281">
        <v>2.0</v>
      </c>
    </row>
    <row r="1176" ht="14.25" customHeight="1">
      <c r="A1176" s="280" t="s">
        <v>2850</v>
      </c>
      <c r="B1176" s="280" t="s">
        <v>2851</v>
      </c>
      <c r="C1176" s="281">
        <v>2.0</v>
      </c>
    </row>
    <row r="1177" ht="14.25" customHeight="1">
      <c r="A1177" s="280" t="s">
        <v>2852</v>
      </c>
      <c r="B1177" s="280" t="s">
        <v>2853</v>
      </c>
      <c r="C1177" s="281">
        <v>2.0</v>
      </c>
    </row>
    <row r="1178" ht="14.25" customHeight="1">
      <c r="A1178" s="280" t="s">
        <v>2854</v>
      </c>
      <c r="B1178" s="280" t="s">
        <v>2855</v>
      </c>
      <c r="C1178" s="281">
        <v>2.0</v>
      </c>
    </row>
    <row r="1179" ht="14.25" customHeight="1">
      <c r="A1179" s="280" t="s">
        <v>2856</v>
      </c>
      <c r="B1179" s="280" t="s">
        <v>2857</v>
      </c>
      <c r="C1179" s="281">
        <v>2.0</v>
      </c>
    </row>
    <row r="1180" ht="14.25" customHeight="1">
      <c r="A1180" s="280" t="s">
        <v>2858</v>
      </c>
      <c r="B1180" s="280" t="s">
        <v>2859</v>
      </c>
      <c r="C1180" s="281">
        <v>2.0</v>
      </c>
    </row>
    <row r="1181" ht="14.25" customHeight="1">
      <c r="A1181" s="283" t="s">
        <v>2860</v>
      </c>
      <c r="B1181" s="283" t="s">
        <v>2861</v>
      </c>
      <c r="C1181" s="281">
        <v>2.0</v>
      </c>
    </row>
    <row r="1182" ht="14.25" customHeight="1">
      <c r="A1182" s="283" t="s">
        <v>2862</v>
      </c>
      <c r="B1182" s="283" t="s">
        <v>2863</v>
      </c>
      <c r="C1182" s="281">
        <v>2.0</v>
      </c>
    </row>
    <row r="1183" ht="14.25" customHeight="1">
      <c r="A1183" s="283" t="s">
        <v>2864</v>
      </c>
      <c r="B1183" s="283" t="s">
        <v>2865</v>
      </c>
      <c r="C1183" s="281">
        <v>2.0</v>
      </c>
    </row>
    <row r="1184" ht="14.25" customHeight="1">
      <c r="A1184" s="283" t="s">
        <v>2866</v>
      </c>
      <c r="B1184" s="283" t="s">
        <v>2867</v>
      </c>
      <c r="C1184" s="281">
        <v>2.0</v>
      </c>
    </row>
    <row r="1185" ht="14.25" customHeight="1">
      <c r="A1185" s="283" t="s">
        <v>2868</v>
      </c>
      <c r="B1185" s="283" t="s">
        <v>2869</v>
      </c>
      <c r="C1185" s="281">
        <v>2.0</v>
      </c>
    </row>
    <row r="1186" ht="14.25" customHeight="1">
      <c r="A1186" s="283" t="s">
        <v>2870</v>
      </c>
      <c r="B1186" s="283" t="s">
        <v>2871</v>
      </c>
      <c r="C1186" s="281">
        <v>2.0</v>
      </c>
    </row>
    <row r="1187" ht="14.25" customHeight="1">
      <c r="A1187" s="283" t="s">
        <v>2872</v>
      </c>
      <c r="B1187" s="283" t="s">
        <v>2873</v>
      </c>
      <c r="C1187" s="281">
        <v>2.0</v>
      </c>
    </row>
    <row r="1188" ht="14.25" customHeight="1">
      <c r="A1188" s="283" t="s">
        <v>2874</v>
      </c>
      <c r="B1188" s="283" t="s">
        <v>2875</v>
      </c>
      <c r="C1188" s="281">
        <v>2.0</v>
      </c>
    </row>
    <row r="1189" ht="14.25" customHeight="1">
      <c r="A1189" s="283" t="s">
        <v>2876</v>
      </c>
      <c r="B1189" s="283" t="s">
        <v>2877</v>
      </c>
      <c r="C1189" s="281">
        <v>2.0</v>
      </c>
    </row>
    <row r="1190" ht="14.25" customHeight="1">
      <c r="A1190" s="283" t="s">
        <v>2878</v>
      </c>
      <c r="B1190" s="283" t="s">
        <v>2879</v>
      </c>
      <c r="C1190" s="281">
        <v>2.0</v>
      </c>
    </row>
    <row r="1191" ht="14.25" customHeight="1">
      <c r="A1191" s="283" t="s">
        <v>2880</v>
      </c>
      <c r="B1191" s="283" t="s">
        <v>2881</v>
      </c>
      <c r="C1191" s="281">
        <v>2.0</v>
      </c>
    </row>
    <row r="1192" ht="14.25" customHeight="1">
      <c r="A1192" s="283" t="s">
        <v>2882</v>
      </c>
      <c r="B1192" s="283" t="s">
        <v>2883</v>
      </c>
      <c r="C1192" s="281">
        <v>2.0</v>
      </c>
    </row>
    <row r="1193" ht="14.25" customHeight="1">
      <c r="A1193" s="283" t="s">
        <v>2884</v>
      </c>
      <c r="B1193" s="283" t="s">
        <v>2885</v>
      </c>
      <c r="C1193" s="281">
        <v>2.0</v>
      </c>
    </row>
    <row r="1194" ht="14.25" customHeight="1">
      <c r="A1194" s="283" t="s">
        <v>2886</v>
      </c>
      <c r="B1194" s="283" t="s">
        <v>2887</v>
      </c>
      <c r="C1194" s="281">
        <v>2.0</v>
      </c>
    </row>
    <row r="1195" ht="14.25" customHeight="1">
      <c r="A1195" s="283" t="s">
        <v>2888</v>
      </c>
      <c r="B1195" s="283" t="s">
        <v>2889</v>
      </c>
      <c r="C1195" s="281">
        <v>2.0</v>
      </c>
    </row>
    <row r="1196" ht="14.25" customHeight="1">
      <c r="A1196" s="283" t="s">
        <v>2890</v>
      </c>
      <c r="B1196" s="283" t="s">
        <v>2891</v>
      </c>
      <c r="C1196" s="281">
        <v>2.0</v>
      </c>
    </row>
    <row r="1197" ht="14.25" customHeight="1">
      <c r="A1197" s="283" t="s">
        <v>2892</v>
      </c>
      <c r="B1197" s="283" t="s">
        <v>2893</v>
      </c>
      <c r="C1197" s="281">
        <v>2.0</v>
      </c>
    </row>
    <row r="1198" ht="14.25" customHeight="1">
      <c r="A1198" s="283" t="s">
        <v>2894</v>
      </c>
      <c r="B1198" s="283" t="s">
        <v>2895</v>
      </c>
      <c r="C1198" s="281">
        <v>2.0</v>
      </c>
    </row>
    <row r="1199" ht="14.25" customHeight="1">
      <c r="A1199" s="283" t="s">
        <v>2896</v>
      </c>
      <c r="B1199" s="283" t="s">
        <v>2897</v>
      </c>
      <c r="C1199" s="281">
        <v>2.0</v>
      </c>
    </row>
    <row r="1200" ht="14.25" customHeight="1">
      <c r="A1200" s="283" t="s">
        <v>2898</v>
      </c>
      <c r="B1200" s="283" t="s">
        <v>2899</v>
      </c>
      <c r="C1200" s="281">
        <v>2.0</v>
      </c>
    </row>
    <row r="1201" ht="14.25" customHeight="1">
      <c r="A1201" s="283" t="s">
        <v>2900</v>
      </c>
      <c r="B1201" s="283" t="s">
        <v>2901</v>
      </c>
      <c r="C1201" s="281">
        <v>2.0</v>
      </c>
    </row>
    <row r="1202" ht="14.25" customHeight="1">
      <c r="A1202" s="283" t="s">
        <v>2902</v>
      </c>
      <c r="B1202" s="283" t="s">
        <v>2903</v>
      </c>
      <c r="C1202" s="281">
        <v>2.0</v>
      </c>
    </row>
    <row r="1203" ht="14.25" customHeight="1">
      <c r="A1203" s="283" t="s">
        <v>2904</v>
      </c>
      <c r="B1203" s="283" t="s">
        <v>2905</v>
      </c>
      <c r="C1203" s="281">
        <v>2.0</v>
      </c>
    </row>
    <row r="1204" ht="14.25" customHeight="1">
      <c r="A1204" s="283" t="s">
        <v>2906</v>
      </c>
      <c r="B1204" s="283" t="s">
        <v>2907</v>
      </c>
      <c r="C1204" s="281">
        <v>2.0</v>
      </c>
    </row>
    <row r="1205" ht="14.25" customHeight="1">
      <c r="A1205" s="283" t="s">
        <v>2908</v>
      </c>
      <c r="B1205" s="283" t="s">
        <v>2909</v>
      </c>
      <c r="C1205" s="281">
        <v>2.0</v>
      </c>
    </row>
    <row r="1206" ht="14.25" customHeight="1">
      <c r="A1206" s="283" t="s">
        <v>2910</v>
      </c>
      <c r="B1206" s="283" t="s">
        <v>2911</v>
      </c>
      <c r="C1206" s="281">
        <v>2.0</v>
      </c>
    </row>
    <row r="1207" ht="14.25" customHeight="1">
      <c r="A1207" s="283" t="s">
        <v>2912</v>
      </c>
      <c r="B1207" s="283" t="s">
        <v>2913</v>
      </c>
      <c r="C1207" s="281">
        <v>2.0</v>
      </c>
    </row>
    <row r="1208" ht="14.25" customHeight="1">
      <c r="A1208" s="283" t="s">
        <v>2914</v>
      </c>
      <c r="B1208" s="283" t="s">
        <v>2915</v>
      </c>
      <c r="C1208" s="281">
        <v>2.0</v>
      </c>
    </row>
    <row r="1209" ht="14.25" customHeight="1">
      <c r="A1209" s="283" t="s">
        <v>2916</v>
      </c>
      <c r="B1209" s="283" t="s">
        <v>2917</v>
      </c>
      <c r="C1209" s="281">
        <v>2.0</v>
      </c>
    </row>
    <row r="1210" ht="14.25" customHeight="1">
      <c r="A1210" s="283" t="s">
        <v>2918</v>
      </c>
      <c r="B1210" s="283" t="s">
        <v>2919</v>
      </c>
      <c r="C1210" s="281">
        <v>2.0</v>
      </c>
    </row>
    <row r="1211" ht="14.25" customHeight="1">
      <c r="A1211" s="283" t="s">
        <v>2920</v>
      </c>
      <c r="B1211" s="283" t="s">
        <v>2921</v>
      </c>
      <c r="C1211" s="281">
        <v>2.0</v>
      </c>
    </row>
    <row r="1212" ht="14.25" customHeight="1">
      <c r="A1212" s="283" t="s">
        <v>2922</v>
      </c>
      <c r="B1212" s="283" t="s">
        <v>2923</v>
      </c>
      <c r="C1212" s="281">
        <v>2.0</v>
      </c>
    </row>
    <row r="1213" ht="14.25" customHeight="1">
      <c r="A1213" s="283" t="s">
        <v>2924</v>
      </c>
      <c r="B1213" s="283" t="s">
        <v>2925</v>
      </c>
      <c r="C1213" s="281">
        <v>2.0</v>
      </c>
    </row>
    <row r="1214" ht="14.25" customHeight="1">
      <c r="A1214" s="283" t="s">
        <v>2926</v>
      </c>
      <c r="B1214" s="283" t="s">
        <v>2927</v>
      </c>
      <c r="C1214" s="281">
        <v>2.0</v>
      </c>
    </row>
    <row r="1215" ht="14.25" customHeight="1">
      <c r="A1215" s="283" t="s">
        <v>2928</v>
      </c>
      <c r="B1215" s="283" t="s">
        <v>2929</v>
      </c>
      <c r="C1215" s="281">
        <v>2.0</v>
      </c>
    </row>
    <row r="1216" ht="14.25" customHeight="1">
      <c r="A1216" s="283" t="s">
        <v>2930</v>
      </c>
      <c r="B1216" s="283" t="s">
        <v>2931</v>
      </c>
      <c r="C1216" s="281">
        <v>2.0</v>
      </c>
    </row>
    <row r="1217" ht="14.25" customHeight="1">
      <c r="A1217" s="283" t="s">
        <v>2932</v>
      </c>
      <c r="B1217" s="283" t="s">
        <v>2933</v>
      </c>
      <c r="C1217" s="281">
        <v>2.0</v>
      </c>
    </row>
    <row r="1218" ht="14.25" customHeight="1">
      <c r="A1218" s="283" t="s">
        <v>2934</v>
      </c>
      <c r="B1218" s="283" t="s">
        <v>2935</v>
      </c>
      <c r="C1218" s="281">
        <v>2.0</v>
      </c>
    </row>
    <row r="1219" ht="14.25" customHeight="1">
      <c r="A1219" s="283" t="s">
        <v>2936</v>
      </c>
      <c r="B1219" s="283" t="s">
        <v>2937</v>
      </c>
      <c r="C1219" s="281">
        <v>2.0</v>
      </c>
    </row>
    <row r="1220" ht="14.25" customHeight="1">
      <c r="A1220" s="283" t="s">
        <v>2938</v>
      </c>
      <c r="B1220" s="283" t="s">
        <v>2939</v>
      </c>
      <c r="C1220" s="281">
        <v>2.0</v>
      </c>
    </row>
    <row r="1221" ht="14.25" customHeight="1">
      <c r="A1221" s="283" t="s">
        <v>2940</v>
      </c>
      <c r="B1221" s="283" t="s">
        <v>2941</v>
      </c>
      <c r="C1221" s="281">
        <v>2.0</v>
      </c>
    </row>
    <row r="1222" ht="14.25" customHeight="1">
      <c r="A1222" s="283" t="s">
        <v>2942</v>
      </c>
      <c r="B1222" s="283" t="s">
        <v>2943</v>
      </c>
      <c r="C1222" s="281">
        <v>2.0</v>
      </c>
    </row>
    <row r="1223" ht="14.25" customHeight="1">
      <c r="A1223" s="280" t="s">
        <v>2944</v>
      </c>
      <c r="B1223" s="280" t="s">
        <v>2945</v>
      </c>
      <c r="C1223" s="281">
        <v>2.0</v>
      </c>
    </row>
    <row r="1224" ht="14.25" customHeight="1">
      <c r="A1224" s="280" t="s">
        <v>2946</v>
      </c>
      <c r="B1224" s="280" t="s">
        <v>2947</v>
      </c>
      <c r="C1224" s="281">
        <v>2.0</v>
      </c>
    </row>
    <row r="1225" ht="14.25" customHeight="1">
      <c r="A1225" s="280" t="s">
        <v>2948</v>
      </c>
      <c r="B1225" s="280" t="s">
        <v>2949</v>
      </c>
      <c r="C1225" s="281">
        <v>2.0</v>
      </c>
    </row>
    <row r="1226" ht="14.25" customHeight="1">
      <c r="A1226" s="280" t="s">
        <v>2950</v>
      </c>
      <c r="B1226" s="280" t="s">
        <v>2951</v>
      </c>
      <c r="C1226" s="281">
        <v>2.0</v>
      </c>
    </row>
    <row r="1227" ht="14.25" customHeight="1">
      <c r="A1227" s="280" t="s">
        <v>2952</v>
      </c>
      <c r="B1227" s="280" t="s">
        <v>2953</v>
      </c>
      <c r="C1227" s="281">
        <v>2.0</v>
      </c>
    </row>
    <row r="1228" ht="14.25" customHeight="1">
      <c r="A1228" s="280" t="s">
        <v>2954</v>
      </c>
      <c r="B1228" s="280" t="s">
        <v>2955</v>
      </c>
      <c r="C1228" s="281">
        <v>2.0</v>
      </c>
    </row>
    <row r="1229" ht="14.25" customHeight="1">
      <c r="A1229" s="280" t="s">
        <v>2956</v>
      </c>
      <c r="B1229" s="280" t="s">
        <v>2957</v>
      </c>
      <c r="C1229" s="281">
        <v>2.0</v>
      </c>
    </row>
    <row r="1230" ht="14.25" customHeight="1">
      <c r="A1230" s="280" t="s">
        <v>2958</v>
      </c>
      <c r="B1230" s="280" t="s">
        <v>2959</v>
      </c>
      <c r="C1230" s="281">
        <v>2.0</v>
      </c>
    </row>
    <row r="1231" ht="14.25" customHeight="1">
      <c r="A1231" s="280" t="s">
        <v>2960</v>
      </c>
      <c r="B1231" s="280" t="s">
        <v>2961</v>
      </c>
      <c r="C1231" s="281">
        <v>2.0</v>
      </c>
    </row>
    <row r="1232" ht="14.25" customHeight="1">
      <c r="A1232" s="280" t="s">
        <v>2962</v>
      </c>
      <c r="B1232" s="280" t="s">
        <v>2963</v>
      </c>
      <c r="C1232" s="281">
        <v>2.0</v>
      </c>
    </row>
    <row r="1233" ht="14.25" customHeight="1">
      <c r="A1233" s="280" t="s">
        <v>2964</v>
      </c>
      <c r="B1233" s="280" t="s">
        <v>2965</v>
      </c>
      <c r="C1233" s="281">
        <v>2.0</v>
      </c>
    </row>
    <row r="1234" ht="14.25" customHeight="1">
      <c r="A1234" s="280" t="s">
        <v>2966</v>
      </c>
      <c r="B1234" s="280" t="s">
        <v>2967</v>
      </c>
      <c r="C1234" s="281">
        <v>2.0</v>
      </c>
    </row>
    <row r="1235" ht="14.25" customHeight="1">
      <c r="A1235" s="280" t="s">
        <v>2968</v>
      </c>
      <c r="B1235" s="280" t="s">
        <v>2969</v>
      </c>
      <c r="C1235" s="281">
        <v>2.0</v>
      </c>
    </row>
    <row r="1236" ht="14.25" customHeight="1">
      <c r="A1236" s="280" t="s">
        <v>2970</v>
      </c>
      <c r="B1236" s="280" t="s">
        <v>2971</v>
      </c>
      <c r="C1236" s="281">
        <v>2.0</v>
      </c>
    </row>
    <row r="1237" ht="14.25" customHeight="1">
      <c r="A1237" s="280" t="s">
        <v>2972</v>
      </c>
      <c r="B1237" s="280" t="s">
        <v>2973</v>
      </c>
      <c r="C1237" s="281">
        <v>2.0</v>
      </c>
    </row>
    <row r="1238" ht="14.25" customHeight="1">
      <c r="A1238" s="280" t="s">
        <v>2974</v>
      </c>
      <c r="B1238" s="280" t="s">
        <v>2975</v>
      </c>
      <c r="C1238" s="281">
        <v>2.0</v>
      </c>
    </row>
    <row r="1239" ht="14.25" customHeight="1">
      <c r="A1239" s="280" t="s">
        <v>2976</v>
      </c>
      <c r="B1239" s="280" t="s">
        <v>2977</v>
      </c>
      <c r="C1239" s="281">
        <v>2.0</v>
      </c>
    </row>
    <row r="1240" ht="14.25" customHeight="1">
      <c r="A1240" s="280" t="s">
        <v>2978</v>
      </c>
      <c r="B1240" s="280" t="s">
        <v>2979</v>
      </c>
      <c r="C1240" s="281">
        <v>2.0</v>
      </c>
    </row>
    <row r="1241" ht="14.25" customHeight="1">
      <c r="A1241" s="280" t="s">
        <v>2980</v>
      </c>
      <c r="B1241" s="280" t="s">
        <v>2981</v>
      </c>
      <c r="C1241" s="281">
        <v>2.0</v>
      </c>
    </row>
    <row r="1242" ht="14.25" customHeight="1">
      <c r="A1242" s="280" t="s">
        <v>2982</v>
      </c>
      <c r="B1242" s="280" t="s">
        <v>2983</v>
      </c>
      <c r="C1242" s="281">
        <v>2.0</v>
      </c>
    </row>
    <row r="1243" ht="14.25" customHeight="1">
      <c r="A1243" s="280" t="s">
        <v>2984</v>
      </c>
      <c r="B1243" s="280" t="s">
        <v>2985</v>
      </c>
      <c r="C1243" s="281">
        <v>2.0</v>
      </c>
    </row>
    <row r="1244" ht="14.25" customHeight="1">
      <c r="A1244" s="280" t="s">
        <v>2986</v>
      </c>
      <c r="B1244" s="280" t="s">
        <v>2987</v>
      </c>
      <c r="C1244" s="281">
        <v>2.0</v>
      </c>
    </row>
    <row r="1245" ht="14.25" customHeight="1">
      <c r="A1245" s="280" t="s">
        <v>2988</v>
      </c>
      <c r="B1245" s="280" t="s">
        <v>2989</v>
      </c>
      <c r="C1245" s="281">
        <v>2.0</v>
      </c>
    </row>
    <row r="1246" ht="14.25" customHeight="1">
      <c r="A1246" s="280" t="s">
        <v>2990</v>
      </c>
      <c r="B1246" s="280" t="s">
        <v>2991</v>
      </c>
      <c r="C1246" s="281">
        <v>2.0</v>
      </c>
    </row>
    <row r="1247" ht="14.25" customHeight="1">
      <c r="A1247" s="280" t="s">
        <v>2992</v>
      </c>
      <c r="B1247" s="280" t="s">
        <v>2993</v>
      </c>
      <c r="C1247" s="281">
        <v>2.0</v>
      </c>
    </row>
    <row r="1248" ht="14.25" customHeight="1">
      <c r="A1248" s="280" t="s">
        <v>2994</v>
      </c>
      <c r="B1248" s="280" t="s">
        <v>2995</v>
      </c>
      <c r="C1248" s="281">
        <v>2.0</v>
      </c>
    </row>
    <row r="1249" ht="14.25" customHeight="1">
      <c r="A1249" s="280" t="s">
        <v>2996</v>
      </c>
      <c r="B1249" s="280" t="s">
        <v>2997</v>
      </c>
      <c r="C1249" s="281">
        <v>2.0</v>
      </c>
    </row>
    <row r="1250" ht="14.25" customHeight="1">
      <c r="A1250" s="280" t="s">
        <v>2998</v>
      </c>
      <c r="B1250" s="280" t="s">
        <v>2999</v>
      </c>
      <c r="C1250" s="281">
        <v>2.0</v>
      </c>
    </row>
    <row r="1251" ht="14.25" customHeight="1">
      <c r="A1251" s="280" t="s">
        <v>3000</v>
      </c>
      <c r="B1251" s="280" t="s">
        <v>3001</v>
      </c>
      <c r="C1251" s="281">
        <v>2.0</v>
      </c>
    </row>
    <row r="1252" ht="14.25" customHeight="1">
      <c r="A1252" s="280" t="s">
        <v>3002</v>
      </c>
      <c r="B1252" s="280" t="s">
        <v>3003</v>
      </c>
      <c r="C1252" s="281">
        <v>2.0</v>
      </c>
    </row>
    <row r="1253" ht="14.25" customHeight="1">
      <c r="A1253" s="280" t="s">
        <v>3004</v>
      </c>
      <c r="B1253" s="280" t="s">
        <v>3005</v>
      </c>
      <c r="C1253" s="281">
        <v>2.0</v>
      </c>
    </row>
    <row r="1254" ht="14.25" customHeight="1">
      <c r="A1254" s="280" t="s">
        <v>3006</v>
      </c>
      <c r="B1254" s="280" t="s">
        <v>3007</v>
      </c>
      <c r="C1254" s="281">
        <v>2.0</v>
      </c>
    </row>
    <row r="1255" ht="14.25" customHeight="1">
      <c r="A1255" s="280" t="s">
        <v>3008</v>
      </c>
      <c r="B1255" s="280" t="s">
        <v>3009</v>
      </c>
      <c r="C1255" s="281">
        <v>2.0</v>
      </c>
    </row>
    <row r="1256" ht="14.25" customHeight="1">
      <c r="A1256" s="280" t="s">
        <v>3010</v>
      </c>
      <c r="B1256" s="280" t="s">
        <v>3011</v>
      </c>
      <c r="C1256" s="281">
        <v>2.0</v>
      </c>
    </row>
    <row r="1257" ht="14.25" customHeight="1">
      <c r="A1257" s="280" t="s">
        <v>3012</v>
      </c>
      <c r="B1257" s="280" t="s">
        <v>3013</v>
      </c>
      <c r="C1257" s="281">
        <v>2.0</v>
      </c>
    </row>
    <row r="1258" ht="14.25" customHeight="1">
      <c r="A1258" s="280" t="s">
        <v>3014</v>
      </c>
      <c r="B1258" s="280" t="s">
        <v>3015</v>
      </c>
      <c r="C1258" s="281">
        <v>2.0</v>
      </c>
    </row>
    <row r="1259" ht="14.25" customHeight="1">
      <c r="A1259" s="280" t="s">
        <v>3016</v>
      </c>
      <c r="B1259" s="280" t="s">
        <v>3017</v>
      </c>
      <c r="C1259" s="281">
        <v>2.0</v>
      </c>
    </row>
    <row r="1260" ht="14.25" customHeight="1">
      <c r="A1260" s="280" t="s">
        <v>3018</v>
      </c>
      <c r="B1260" s="280" t="s">
        <v>3019</v>
      </c>
      <c r="C1260" s="281">
        <v>2.0</v>
      </c>
    </row>
    <row r="1261" ht="14.25" customHeight="1">
      <c r="A1261" s="280" t="s">
        <v>3020</v>
      </c>
      <c r="B1261" s="280" t="s">
        <v>3021</v>
      </c>
      <c r="C1261" s="281">
        <v>2.0</v>
      </c>
    </row>
    <row r="1262" ht="14.25" customHeight="1">
      <c r="A1262" s="280" t="s">
        <v>3022</v>
      </c>
      <c r="B1262" s="280" t="s">
        <v>3023</v>
      </c>
      <c r="C1262" s="281">
        <v>2.0</v>
      </c>
    </row>
    <row r="1263" ht="14.25" customHeight="1">
      <c r="A1263" s="280" t="s">
        <v>3024</v>
      </c>
      <c r="B1263" s="280" t="s">
        <v>3025</v>
      </c>
      <c r="C1263" s="281">
        <v>2.0</v>
      </c>
    </row>
    <row r="1264" ht="14.25" customHeight="1">
      <c r="A1264" s="280" t="s">
        <v>3026</v>
      </c>
      <c r="B1264" s="280" t="s">
        <v>3027</v>
      </c>
      <c r="C1264" s="281">
        <v>2.0</v>
      </c>
    </row>
    <row r="1265" ht="14.25" customHeight="1">
      <c r="A1265" s="280" t="s">
        <v>3028</v>
      </c>
      <c r="B1265" s="280" t="s">
        <v>3029</v>
      </c>
      <c r="C1265" s="281">
        <v>2.0</v>
      </c>
    </row>
    <row r="1266" ht="14.25" customHeight="1">
      <c r="A1266" s="280" t="s">
        <v>3030</v>
      </c>
      <c r="B1266" s="280" t="s">
        <v>3031</v>
      </c>
      <c r="C1266" s="281">
        <v>2.0</v>
      </c>
    </row>
    <row r="1267" ht="14.25" customHeight="1">
      <c r="A1267" s="280" t="s">
        <v>3032</v>
      </c>
      <c r="B1267" s="280" t="s">
        <v>3033</v>
      </c>
      <c r="C1267" s="281">
        <v>2.0</v>
      </c>
    </row>
    <row r="1268" ht="14.25" customHeight="1">
      <c r="A1268" s="280" t="s">
        <v>3034</v>
      </c>
      <c r="B1268" s="280" t="s">
        <v>3035</v>
      </c>
      <c r="C1268" s="281">
        <v>2.0</v>
      </c>
    </row>
    <row r="1269" ht="14.25" customHeight="1">
      <c r="A1269" s="280" t="s">
        <v>3036</v>
      </c>
      <c r="B1269" s="280" t="s">
        <v>3037</v>
      </c>
      <c r="C1269" s="281">
        <v>2.0</v>
      </c>
    </row>
    <row r="1270" ht="14.25" customHeight="1">
      <c r="A1270" s="280" t="s">
        <v>3038</v>
      </c>
      <c r="B1270" s="280" t="s">
        <v>3039</v>
      </c>
      <c r="C1270" s="281">
        <v>2.0</v>
      </c>
    </row>
    <row r="1271" ht="14.25" customHeight="1">
      <c r="A1271" s="280" t="s">
        <v>3040</v>
      </c>
      <c r="B1271" s="280" t="s">
        <v>3041</v>
      </c>
      <c r="C1271" s="281">
        <v>2.0</v>
      </c>
    </row>
    <row r="1272" ht="14.25" customHeight="1">
      <c r="A1272" s="280" t="s">
        <v>3042</v>
      </c>
      <c r="B1272" s="280" t="s">
        <v>3043</v>
      </c>
      <c r="C1272" s="281">
        <v>2.0</v>
      </c>
    </row>
    <row r="1273" ht="14.25" customHeight="1">
      <c r="A1273" s="280" t="s">
        <v>3044</v>
      </c>
      <c r="B1273" s="280" t="s">
        <v>3045</v>
      </c>
      <c r="C1273" s="281">
        <v>2.0</v>
      </c>
    </row>
    <row r="1274" ht="14.25" customHeight="1">
      <c r="A1274" s="280" t="s">
        <v>3046</v>
      </c>
      <c r="B1274" s="280" t="s">
        <v>3047</v>
      </c>
      <c r="C1274" s="281">
        <v>2.0</v>
      </c>
    </row>
    <row r="1275" ht="14.25" customHeight="1">
      <c r="A1275" s="280" t="s">
        <v>3048</v>
      </c>
      <c r="B1275" s="280" t="s">
        <v>3049</v>
      </c>
      <c r="C1275" s="281">
        <v>2.0</v>
      </c>
    </row>
    <row r="1276" ht="14.25" customHeight="1">
      <c r="A1276" s="280" t="s">
        <v>3050</v>
      </c>
      <c r="B1276" s="280" t="s">
        <v>3051</v>
      </c>
      <c r="C1276" s="281">
        <v>2.0</v>
      </c>
    </row>
    <row r="1277" ht="14.25" customHeight="1">
      <c r="A1277" s="280" t="s">
        <v>3052</v>
      </c>
      <c r="B1277" s="280" t="s">
        <v>3053</v>
      </c>
      <c r="C1277" s="281">
        <v>2.0</v>
      </c>
    </row>
    <row r="1278" ht="14.25" customHeight="1">
      <c r="A1278" s="280" t="s">
        <v>3054</v>
      </c>
      <c r="B1278" s="280" t="s">
        <v>3055</v>
      </c>
      <c r="C1278" s="281">
        <v>2.0</v>
      </c>
    </row>
    <row r="1279" ht="14.25" customHeight="1">
      <c r="A1279" s="280" t="s">
        <v>3056</v>
      </c>
      <c r="B1279" s="280" t="s">
        <v>1784</v>
      </c>
      <c r="C1279" s="281">
        <v>2.0</v>
      </c>
    </row>
    <row r="1280" ht="14.25" customHeight="1">
      <c r="A1280" s="280" t="s">
        <v>3057</v>
      </c>
      <c r="B1280" s="280" t="s">
        <v>3058</v>
      </c>
      <c r="C1280" s="281">
        <v>2.0</v>
      </c>
    </row>
    <row r="1281" ht="14.25" customHeight="1">
      <c r="A1281" s="280" t="s">
        <v>3059</v>
      </c>
      <c r="B1281" s="280" t="s">
        <v>3060</v>
      </c>
      <c r="C1281" s="281">
        <v>2.0</v>
      </c>
    </row>
    <row r="1282" ht="14.25" customHeight="1">
      <c r="A1282" s="280" t="s">
        <v>3061</v>
      </c>
      <c r="B1282" s="280" t="s">
        <v>3062</v>
      </c>
      <c r="C1282" s="281">
        <v>2.0</v>
      </c>
    </row>
    <row r="1283" ht="14.25" customHeight="1">
      <c r="A1283" s="280" t="s">
        <v>3063</v>
      </c>
      <c r="B1283" s="280" t="s">
        <v>3064</v>
      </c>
      <c r="C1283" s="281">
        <v>2.0</v>
      </c>
    </row>
    <row r="1284" ht="14.25" customHeight="1">
      <c r="A1284" s="280" t="s">
        <v>3065</v>
      </c>
      <c r="B1284" s="280" t="s">
        <v>3066</v>
      </c>
      <c r="C1284" s="281">
        <v>2.0</v>
      </c>
    </row>
    <row r="1285" ht="14.25" customHeight="1">
      <c r="A1285" s="280" t="s">
        <v>3067</v>
      </c>
      <c r="B1285" s="280" t="s">
        <v>3068</v>
      </c>
      <c r="C1285" s="281">
        <v>2.0</v>
      </c>
    </row>
    <row r="1286" ht="14.25" customHeight="1">
      <c r="A1286" s="280" t="s">
        <v>3069</v>
      </c>
      <c r="B1286" s="280" t="s">
        <v>3070</v>
      </c>
      <c r="C1286" s="281">
        <v>2.0</v>
      </c>
    </row>
    <row r="1287" ht="14.25" customHeight="1">
      <c r="A1287" s="280" t="s">
        <v>3071</v>
      </c>
      <c r="B1287" s="280" t="s">
        <v>3072</v>
      </c>
      <c r="C1287" s="281">
        <v>2.0</v>
      </c>
    </row>
    <row r="1288" ht="14.25" customHeight="1">
      <c r="A1288" s="280" t="s">
        <v>3073</v>
      </c>
      <c r="B1288" s="280" t="s">
        <v>3074</v>
      </c>
      <c r="C1288" s="281">
        <v>2.0</v>
      </c>
    </row>
    <row r="1289" ht="14.25" customHeight="1">
      <c r="A1289" s="280" t="s">
        <v>3075</v>
      </c>
      <c r="B1289" s="280" t="s">
        <v>3076</v>
      </c>
      <c r="C1289" s="281">
        <v>2.0</v>
      </c>
    </row>
    <row r="1290" ht="14.25" customHeight="1">
      <c r="A1290" s="280" t="s">
        <v>3077</v>
      </c>
      <c r="B1290" s="280" t="s">
        <v>3078</v>
      </c>
      <c r="C1290" s="281">
        <v>2.0</v>
      </c>
    </row>
    <row r="1291" ht="14.25" customHeight="1">
      <c r="A1291" s="280" t="s">
        <v>3079</v>
      </c>
      <c r="B1291" s="280" t="s">
        <v>2645</v>
      </c>
      <c r="C1291" s="281">
        <v>2.0</v>
      </c>
    </row>
    <row r="1292" ht="14.25" customHeight="1">
      <c r="A1292" s="280" t="s">
        <v>3080</v>
      </c>
      <c r="B1292" s="280" t="s">
        <v>3081</v>
      </c>
      <c r="C1292" s="281">
        <v>2.0</v>
      </c>
    </row>
    <row r="1293" ht="14.25" customHeight="1">
      <c r="A1293" s="280" t="s">
        <v>3082</v>
      </c>
      <c r="B1293" s="280" t="s">
        <v>2647</v>
      </c>
      <c r="C1293" s="281">
        <v>2.0</v>
      </c>
    </row>
    <row r="1294" ht="14.25" customHeight="1">
      <c r="A1294" s="280" t="s">
        <v>3083</v>
      </c>
      <c r="B1294" s="280" t="s">
        <v>3084</v>
      </c>
      <c r="C1294" s="281">
        <v>2.0</v>
      </c>
    </row>
    <row r="1295" ht="14.25" customHeight="1">
      <c r="A1295" s="280" t="s">
        <v>3085</v>
      </c>
      <c r="B1295" s="280" t="s">
        <v>2649</v>
      </c>
      <c r="C1295" s="281">
        <v>2.0</v>
      </c>
    </row>
    <row r="1296" ht="14.25" customHeight="1">
      <c r="A1296" s="280" t="s">
        <v>3086</v>
      </c>
      <c r="B1296" s="280" t="s">
        <v>3087</v>
      </c>
      <c r="C1296" s="281">
        <v>2.0</v>
      </c>
    </row>
    <row r="1297" ht="14.25" customHeight="1">
      <c r="A1297" s="280" t="s">
        <v>3088</v>
      </c>
      <c r="B1297" s="280" t="s">
        <v>1902</v>
      </c>
      <c r="C1297" s="281">
        <v>2.0</v>
      </c>
    </row>
    <row r="1298" ht="14.25" customHeight="1">
      <c r="A1298" s="280" t="s">
        <v>3089</v>
      </c>
      <c r="B1298" s="280" t="s">
        <v>2653</v>
      </c>
      <c r="C1298" s="281">
        <v>2.0</v>
      </c>
    </row>
    <row r="1299" ht="14.25" customHeight="1">
      <c r="A1299" s="280" t="s">
        <v>3090</v>
      </c>
      <c r="B1299" s="280" t="s">
        <v>3091</v>
      </c>
      <c r="C1299" s="281">
        <v>2.0</v>
      </c>
    </row>
    <row r="1300" ht="14.25" customHeight="1">
      <c r="A1300" s="280" t="s">
        <v>3092</v>
      </c>
      <c r="B1300" s="280" t="s">
        <v>3093</v>
      </c>
      <c r="C1300" s="281">
        <v>2.0</v>
      </c>
    </row>
    <row r="1301" ht="14.25" customHeight="1">
      <c r="A1301" s="280" t="s">
        <v>3094</v>
      </c>
      <c r="B1301" s="280" t="s">
        <v>3095</v>
      </c>
      <c r="C1301" s="281">
        <v>2.0</v>
      </c>
    </row>
    <row r="1302" ht="14.25" customHeight="1">
      <c r="A1302" s="280" t="s">
        <v>3096</v>
      </c>
      <c r="B1302" s="280" t="s">
        <v>3097</v>
      </c>
      <c r="C1302" s="281">
        <v>2.0</v>
      </c>
    </row>
    <row r="1303" ht="14.25" customHeight="1">
      <c r="A1303" s="280" t="s">
        <v>3098</v>
      </c>
      <c r="B1303" s="280" t="s">
        <v>3099</v>
      </c>
      <c r="C1303" s="281">
        <v>2.0</v>
      </c>
    </row>
    <row r="1304" ht="14.25" customHeight="1">
      <c r="A1304" s="280" t="s">
        <v>3100</v>
      </c>
      <c r="B1304" s="280" t="s">
        <v>3101</v>
      </c>
      <c r="C1304" s="281">
        <v>2.0</v>
      </c>
    </row>
    <row r="1305" ht="14.25" customHeight="1">
      <c r="A1305" s="280" t="s">
        <v>3102</v>
      </c>
      <c r="B1305" s="280" t="s">
        <v>3103</v>
      </c>
      <c r="C1305" s="281">
        <v>2.0</v>
      </c>
    </row>
    <row r="1306" ht="14.25" customHeight="1">
      <c r="A1306" s="280" t="s">
        <v>3104</v>
      </c>
      <c r="B1306" s="280" t="s">
        <v>3105</v>
      </c>
      <c r="C1306" s="281">
        <v>2.0</v>
      </c>
    </row>
    <row r="1307" ht="14.25" customHeight="1">
      <c r="A1307" s="280" t="s">
        <v>3106</v>
      </c>
      <c r="B1307" s="280" t="s">
        <v>3107</v>
      </c>
      <c r="C1307" s="281">
        <v>2.0</v>
      </c>
    </row>
    <row r="1308" ht="14.25" customHeight="1">
      <c r="A1308" s="280" t="s">
        <v>3108</v>
      </c>
      <c r="B1308" s="280" t="s">
        <v>3109</v>
      </c>
      <c r="C1308" s="281">
        <v>2.0</v>
      </c>
    </row>
    <row r="1309" ht="14.25" customHeight="1">
      <c r="A1309" s="280" t="s">
        <v>3110</v>
      </c>
      <c r="B1309" s="280" t="s">
        <v>3111</v>
      </c>
      <c r="C1309" s="281">
        <v>2.0</v>
      </c>
    </row>
    <row r="1310" ht="14.25" customHeight="1">
      <c r="A1310" s="280" t="s">
        <v>3112</v>
      </c>
      <c r="B1310" s="280" t="s">
        <v>3113</v>
      </c>
      <c r="C1310" s="281">
        <v>2.0</v>
      </c>
    </row>
    <row r="1311" ht="14.25" customHeight="1">
      <c r="A1311" s="280" t="s">
        <v>3114</v>
      </c>
      <c r="B1311" s="280" t="s">
        <v>3115</v>
      </c>
      <c r="C1311" s="281">
        <v>2.0</v>
      </c>
    </row>
    <row r="1312" ht="14.25" customHeight="1">
      <c r="A1312" s="280" t="s">
        <v>3116</v>
      </c>
      <c r="B1312" s="280" t="s">
        <v>3117</v>
      </c>
      <c r="C1312" s="281">
        <v>2.0</v>
      </c>
    </row>
    <row r="1313" ht="14.25" customHeight="1">
      <c r="A1313" s="280" t="s">
        <v>3118</v>
      </c>
      <c r="B1313" s="280" t="s">
        <v>3119</v>
      </c>
      <c r="C1313" s="281">
        <v>2.0</v>
      </c>
    </row>
    <row r="1314" ht="14.25" customHeight="1">
      <c r="A1314" s="280" t="s">
        <v>3120</v>
      </c>
      <c r="B1314" s="280" t="s">
        <v>3121</v>
      </c>
      <c r="C1314" s="281">
        <v>2.0</v>
      </c>
    </row>
    <row r="1315" ht="14.25" customHeight="1">
      <c r="A1315" s="280" t="s">
        <v>3122</v>
      </c>
      <c r="B1315" s="280" t="s">
        <v>3123</v>
      </c>
      <c r="C1315" s="281">
        <v>2.0</v>
      </c>
    </row>
    <row r="1316" ht="14.25" customHeight="1">
      <c r="A1316" s="280" t="s">
        <v>3124</v>
      </c>
      <c r="B1316" s="280" t="s">
        <v>3125</v>
      </c>
      <c r="C1316" s="281">
        <v>2.0</v>
      </c>
    </row>
    <row r="1317" ht="14.25" customHeight="1">
      <c r="A1317" s="280" t="s">
        <v>3126</v>
      </c>
      <c r="B1317" s="280" t="s">
        <v>3127</v>
      </c>
      <c r="C1317" s="281">
        <v>2.0</v>
      </c>
    </row>
    <row r="1318" ht="14.25" customHeight="1">
      <c r="A1318" s="280" t="s">
        <v>3128</v>
      </c>
      <c r="B1318" s="280" t="s">
        <v>3129</v>
      </c>
      <c r="C1318" s="281">
        <v>2.0</v>
      </c>
    </row>
    <row r="1319" ht="14.25" customHeight="1">
      <c r="A1319" s="280" t="s">
        <v>3130</v>
      </c>
      <c r="B1319" s="280" t="s">
        <v>3131</v>
      </c>
      <c r="C1319" s="281">
        <v>2.0</v>
      </c>
    </row>
    <row r="1320" ht="14.25" customHeight="1">
      <c r="A1320" s="280" t="s">
        <v>3132</v>
      </c>
      <c r="B1320" s="280" t="s">
        <v>3133</v>
      </c>
      <c r="C1320" s="281">
        <v>2.0</v>
      </c>
    </row>
    <row r="1321" ht="14.25" customHeight="1">
      <c r="A1321" s="280" t="s">
        <v>3134</v>
      </c>
      <c r="B1321" s="280" t="s">
        <v>3135</v>
      </c>
      <c r="C1321" s="281">
        <v>2.0</v>
      </c>
    </row>
    <row r="1322" ht="14.25" customHeight="1">
      <c r="A1322" s="280" t="s">
        <v>3136</v>
      </c>
      <c r="B1322" s="280" t="s">
        <v>3137</v>
      </c>
      <c r="C1322" s="281">
        <v>2.0</v>
      </c>
    </row>
    <row r="1323" ht="14.25" customHeight="1">
      <c r="A1323" s="280" t="s">
        <v>3138</v>
      </c>
      <c r="B1323" s="280" t="s">
        <v>3139</v>
      </c>
      <c r="C1323" s="281">
        <v>2.0</v>
      </c>
    </row>
    <row r="1324" ht="14.25" customHeight="1">
      <c r="A1324" s="280" t="s">
        <v>3140</v>
      </c>
      <c r="B1324" s="280" t="s">
        <v>3141</v>
      </c>
      <c r="C1324" s="281">
        <v>2.0</v>
      </c>
    </row>
    <row r="1325" ht="14.25" customHeight="1">
      <c r="A1325" s="280" t="s">
        <v>3142</v>
      </c>
      <c r="B1325" s="280" t="s">
        <v>3143</v>
      </c>
      <c r="C1325" s="281">
        <v>2.0</v>
      </c>
    </row>
    <row r="1326" ht="14.25" customHeight="1">
      <c r="A1326" s="280" t="s">
        <v>3144</v>
      </c>
      <c r="B1326" s="280" t="s">
        <v>3145</v>
      </c>
      <c r="C1326" s="281">
        <v>2.0</v>
      </c>
    </row>
    <row r="1327" ht="14.25" customHeight="1">
      <c r="A1327" s="280" t="s">
        <v>3146</v>
      </c>
      <c r="B1327" s="280" t="s">
        <v>3147</v>
      </c>
      <c r="C1327" s="281">
        <v>2.0</v>
      </c>
    </row>
    <row r="1328" ht="14.25" customHeight="1">
      <c r="A1328" s="280" t="s">
        <v>3148</v>
      </c>
      <c r="B1328" s="280" t="s">
        <v>3149</v>
      </c>
      <c r="C1328" s="281">
        <v>2.0</v>
      </c>
    </row>
    <row r="1329" ht="14.25" customHeight="1">
      <c r="A1329" s="280" t="s">
        <v>3150</v>
      </c>
      <c r="B1329" s="280" t="s">
        <v>3151</v>
      </c>
      <c r="C1329" s="281">
        <v>2.0</v>
      </c>
    </row>
    <row r="1330" ht="14.25" customHeight="1">
      <c r="A1330" s="280" t="s">
        <v>3152</v>
      </c>
      <c r="B1330" s="280" t="s">
        <v>3153</v>
      </c>
      <c r="C1330" s="281">
        <v>2.0</v>
      </c>
    </row>
    <row r="1331" ht="14.25" customHeight="1">
      <c r="A1331" s="280" t="s">
        <v>3154</v>
      </c>
      <c r="B1331" s="280" t="s">
        <v>3155</v>
      </c>
      <c r="C1331" s="281">
        <v>2.0</v>
      </c>
    </row>
    <row r="1332" ht="14.25" customHeight="1">
      <c r="A1332" s="280" t="s">
        <v>3156</v>
      </c>
      <c r="B1332" s="280" t="s">
        <v>3157</v>
      </c>
      <c r="C1332" s="281">
        <v>2.0</v>
      </c>
    </row>
    <row r="1333" ht="14.25" customHeight="1">
      <c r="A1333" s="280" t="s">
        <v>3158</v>
      </c>
      <c r="B1333" s="280" t="s">
        <v>3159</v>
      </c>
      <c r="C1333" s="281">
        <v>2.0</v>
      </c>
    </row>
    <row r="1334" ht="14.25" customHeight="1">
      <c r="A1334" s="280" t="s">
        <v>3160</v>
      </c>
      <c r="B1334" s="280" t="s">
        <v>3161</v>
      </c>
      <c r="C1334" s="281">
        <v>2.0</v>
      </c>
    </row>
    <row r="1335" ht="14.25" customHeight="1">
      <c r="A1335" s="280" t="s">
        <v>3162</v>
      </c>
      <c r="B1335" s="280" t="s">
        <v>3163</v>
      </c>
      <c r="C1335" s="281">
        <v>2.0</v>
      </c>
    </row>
    <row r="1336" ht="14.25" customHeight="1">
      <c r="A1336" s="280" t="s">
        <v>3164</v>
      </c>
      <c r="B1336" s="280" t="s">
        <v>3165</v>
      </c>
      <c r="C1336" s="281">
        <v>2.0</v>
      </c>
    </row>
    <row r="1337" ht="14.25" customHeight="1">
      <c r="A1337" s="280" t="s">
        <v>3166</v>
      </c>
      <c r="B1337" s="280" t="s">
        <v>3167</v>
      </c>
      <c r="C1337" s="281">
        <v>2.0</v>
      </c>
    </row>
    <row r="1338" ht="14.25" customHeight="1">
      <c r="A1338" s="280" t="s">
        <v>3168</v>
      </c>
      <c r="B1338" s="280" t="s">
        <v>3169</v>
      </c>
      <c r="C1338" s="281">
        <v>2.0</v>
      </c>
    </row>
    <row r="1339" ht="14.25" customHeight="1">
      <c r="A1339" s="280" t="s">
        <v>3170</v>
      </c>
      <c r="B1339" s="280" t="s">
        <v>3171</v>
      </c>
      <c r="C1339" s="281">
        <v>2.0</v>
      </c>
    </row>
    <row r="1340" ht="14.25" customHeight="1">
      <c r="A1340" s="280" t="s">
        <v>3172</v>
      </c>
      <c r="B1340" s="280" t="s">
        <v>3173</v>
      </c>
      <c r="C1340" s="281">
        <v>2.0</v>
      </c>
    </row>
    <row r="1341" ht="14.25" customHeight="1">
      <c r="A1341" s="280" t="s">
        <v>3174</v>
      </c>
      <c r="B1341" s="280" t="s">
        <v>3175</v>
      </c>
      <c r="C1341" s="281">
        <v>2.0</v>
      </c>
    </row>
    <row r="1342" ht="14.25" customHeight="1">
      <c r="A1342" s="280" t="s">
        <v>3176</v>
      </c>
      <c r="B1342" s="280" t="s">
        <v>3177</v>
      </c>
      <c r="C1342" s="281">
        <v>2.0</v>
      </c>
    </row>
    <row r="1343" ht="14.25" customHeight="1">
      <c r="A1343" s="280" t="s">
        <v>3178</v>
      </c>
      <c r="B1343" s="280" t="s">
        <v>3179</v>
      </c>
      <c r="C1343" s="281">
        <v>2.0</v>
      </c>
    </row>
    <row r="1344" ht="14.25" customHeight="1">
      <c r="A1344" s="280" t="s">
        <v>3180</v>
      </c>
      <c r="B1344" s="280" t="s">
        <v>3181</v>
      </c>
      <c r="C1344" s="281">
        <v>2.0</v>
      </c>
    </row>
    <row r="1345" ht="14.25" customHeight="1">
      <c r="A1345" s="280" t="s">
        <v>3182</v>
      </c>
      <c r="B1345" s="280" t="s">
        <v>3183</v>
      </c>
      <c r="C1345" s="281">
        <v>2.0</v>
      </c>
    </row>
    <row r="1346" ht="14.25" customHeight="1">
      <c r="A1346" s="280" t="s">
        <v>3184</v>
      </c>
      <c r="B1346" s="280" t="s">
        <v>3185</v>
      </c>
      <c r="C1346" s="281">
        <v>2.0</v>
      </c>
    </row>
    <row r="1347" ht="14.25" customHeight="1">
      <c r="A1347" s="280" t="s">
        <v>3186</v>
      </c>
      <c r="B1347" s="280" t="s">
        <v>3187</v>
      </c>
      <c r="C1347" s="281">
        <v>2.0</v>
      </c>
    </row>
    <row r="1348" ht="14.25" customHeight="1">
      <c r="A1348" s="280" t="s">
        <v>3188</v>
      </c>
      <c r="B1348" s="280" t="s">
        <v>3189</v>
      </c>
      <c r="C1348" s="281">
        <v>2.0</v>
      </c>
    </row>
    <row r="1349" ht="14.25" customHeight="1">
      <c r="A1349" s="280" t="s">
        <v>3190</v>
      </c>
      <c r="B1349" s="280" t="s">
        <v>3191</v>
      </c>
      <c r="C1349" s="281">
        <v>2.0</v>
      </c>
    </row>
    <row r="1350" ht="14.25" customHeight="1">
      <c r="A1350" s="280" t="s">
        <v>3192</v>
      </c>
      <c r="B1350" s="280" t="s">
        <v>3193</v>
      </c>
      <c r="C1350" s="281">
        <v>2.0</v>
      </c>
    </row>
    <row r="1351" ht="14.25" customHeight="1">
      <c r="A1351" s="280" t="s">
        <v>3194</v>
      </c>
      <c r="B1351" s="280" t="s">
        <v>3195</v>
      </c>
      <c r="C1351" s="281">
        <v>2.0</v>
      </c>
    </row>
    <row r="1352" ht="14.25" customHeight="1">
      <c r="A1352" s="280" t="s">
        <v>3196</v>
      </c>
      <c r="B1352" s="280" t="s">
        <v>3197</v>
      </c>
      <c r="C1352" s="281">
        <v>2.0</v>
      </c>
    </row>
    <row r="1353" ht="14.25" customHeight="1">
      <c r="A1353" s="280" t="s">
        <v>3198</v>
      </c>
      <c r="B1353" s="280" t="s">
        <v>3199</v>
      </c>
      <c r="C1353" s="281">
        <v>2.0</v>
      </c>
    </row>
    <row r="1354" ht="14.25" customHeight="1">
      <c r="A1354" s="280" t="s">
        <v>3200</v>
      </c>
      <c r="B1354" s="280" t="s">
        <v>3201</v>
      </c>
      <c r="C1354" s="281">
        <v>2.0</v>
      </c>
    </row>
    <row r="1355" ht="14.25" customHeight="1">
      <c r="A1355" s="280" t="s">
        <v>3202</v>
      </c>
      <c r="B1355" s="280" t="s">
        <v>3203</v>
      </c>
      <c r="C1355" s="281">
        <v>2.0</v>
      </c>
    </row>
    <row r="1356" ht="14.25" customHeight="1">
      <c r="A1356" s="280" t="s">
        <v>3204</v>
      </c>
      <c r="B1356" s="280" t="s">
        <v>3205</v>
      </c>
      <c r="C1356" s="281">
        <v>2.0</v>
      </c>
    </row>
    <row r="1357" ht="14.25" customHeight="1">
      <c r="A1357" s="280" t="s">
        <v>3206</v>
      </c>
      <c r="B1357" s="280" t="s">
        <v>3207</v>
      </c>
      <c r="C1357" s="281">
        <v>2.0</v>
      </c>
    </row>
    <row r="1358" ht="14.25" customHeight="1">
      <c r="A1358" s="280" t="s">
        <v>3208</v>
      </c>
      <c r="B1358" s="280" t="s">
        <v>3209</v>
      </c>
      <c r="C1358" s="281">
        <v>2.0</v>
      </c>
    </row>
    <row r="1359" ht="14.25" customHeight="1">
      <c r="A1359" s="280" t="s">
        <v>3210</v>
      </c>
      <c r="B1359" s="280" t="s">
        <v>3211</v>
      </c>
      <c r="C1359" s="281">
        <v>2.0</v>
      </c>
    </row>
    <row r="1360" ht="14.25" customHeight="1">
      <c r="A1360" s="280" t="s">
        <v>3212</v>
      </c>
      <c r="B1360" s="280" t="s">
        <v>3213</v>
      </c>
      <c r="C1360" s="281">
        <v>2.0</v>
      </c>
    </row>
    <row r="1361" ht="14.25" customHeight="1">
      <c r="A1361" s="280" t="s">
        <v>3214</v>
      </c>
      <c r="B1361" s="280" t="s">
        <v>3215</v>
      </c>
      <c r="C1361" s="281">
        <v>2.0</v>
      </c>
    </row>
    <row r="1362" ht="14.25" customHeight="1">
      <c r="A1362" s="280" t="s">
        <v>3216</v>
      </c>
      <c r="B1362" s="280" t="s">
        <v>3217</v>
      </c>
      <c r="C1362" s="281">
        <v>2.0</v>
      </c>
    </row>
    <row r="1363" ht="14.25" customHeight="1">
      <c r="A1363" s="280" t="s">
        <v>3218</v>
      </c>
      <c r="B1363" s="280" t="s">
        <v>3219</v>
      </c>
      <c r="C1363" s="281">
        <v>2.0</v>
      </c>
    </row>
    <row r="1364" ht="14.25" customHeight="1">
      <c r="A1364" s="280" t="s">
        <v>3220</v>
      </c>
      <c r="B1364" s="280" t="s">
        <v>3221</v>
      </c>
      <c r="C1364" s="281">
        <v>2.0</v>
      </c>
    </row>
    <row r="1365" ht="14.25" customHeight="1">
      <c r="A1365" s="280" t="s">
        <v>3222</v>
      </c>
      <c r="B1365" s="280" t="s">
        <v>3223</v>
      </c>
      <c r="C1365" s="281">
        <v>2.0</v>
      </c>
    </row>
    <row r="1366" ht="14.25" customHeight="1">
      <c r="A1366" s="280" t="s">
        <v>3224</v>
      </c>
      <c r="B1366" s="280" t="s">
        <v>3225</v>
      </c>
      <c r="C1366" s="281">
        <v>2.0</v>
      </c>
    </row>
    <row r="1367" ht="14.25" customHeight="1">
      <c r="A1367" s="280" t="s">
        <v>3226</v>
      </c>
      <c r="B1367" s="280" t="s">
        <v>3227</v>
      </c>
      <c r="C1367" s="281">
        <v>2.0</v>
      </c>
    </row>
    <row r="1368" ht="14.25" customHeight="1">
      <c r="A1368" s="280" t="s">
        <v>3228</v>
      </c>
      <c r="B1368" s="280" t="s">
        <v>3229</v>
      </c>
      <c r="C1368" s="281">
        <v>2.0</v>
      </c>
    </row>
    <row r="1369" ht="14.25" customHeight="1">
      <c r="A1369" s="280" t="s">
        <v>3230</v>
      </c>
      <c r="B1369" s="280" t="s">
        <v>3231</v>
      </c>
      <c r="C1369" s="281">
        <v>2.0</v>
      </c>
    </row>
    <row r="1370" ht="14.25" customHeight="1">
      <c r="A1370" s="280" t="s">
        <v>3232</v>
      </c>
      <c r="B1370" s="280" t="s">
        <v>3233</v>
      </c>
      <c r="C1370" s="281">
        <v>2.0</v>
      </c>
    </row>
    <row r="1371" ht="14.25" customHeight="1">
      <c r="A1371" s="280" t="s">
        <v>3234</v>
      </c>
      <c r="B1371" s="280" t="s">
        <v>3235</v>
      </c>
      <c r="C1371" s="281">
        <v>2.0</v>
      </c>
    </row>
    <row r="1372" ht="14.25" customHeight="1">
      <c r="A1372" s="280" t="s">
        <v>3236</v>
      </c>
      <c r="B1372" s="280" t="s">
        <v>3237</v>
      </c>
      <c r="C1372" s="281">
        <v>2.0</v>
      </c>
    </row>
    <row r="1373" ht="14.25" customHeight="1">
      <c r="A1373" s="280" t="s">
        <v>3238</v>
      </c>
      <c r="B1373" s="280" t="s">
        <v>3239</v>
      </c>
      <c r="C1373" s="281">
        <v>2.0</v>
      </c>
    </row>
    <row r="1374" ht="14.25" customHeight="1">
      <c r="A1374" s="280" t="s">
        <v>3240</v>
      </c>
      <c r="B1374" s="280" t="s">
        <v>3241</v>
      </c>
      <c r="C1374" s="281">
        <v>2.0</v>
      </c>
    </row>
    <row r="1375" ht="14.25" customHeight="1">
      <c r="A1375" s="280" t="s">
        <v>3242</v>
      </c>
      <c r="B1375" s="280" t="s">
        <v>3243</v>
      </c>
      <c r="C1375" s="281">
        <v>2.0</v>
      </c>
    </row>
    <row r="1376" ht="14.25" customHeight="1">
      <c r="A1376" s="280" t="s">
        <v>3244</v>
      </c>
      <c r="B1376" s="280" t="s">
        <v>3245</v>
      </c>
      <c r="C1376" s="281">
        <v>2.0</v>
      </c>
    </row>
    <row r="1377" ht="14.25" customHeight="1">
      <c r="A1377" s="280" t="s">
        <v>3246</v>
      </c>
      <c r="B1377" s="280" t="s">
        <v>3247</v>
      </c>
      <c r="C1377" s="281">
        <v>2.0</v>
      </c>
    </row>
    <row r="1378" ht="14.25" customHeight="1">
      <c r="A1378" s="280" t="s">
        <v>3248</v>
      </c>
      <c r="B1378" s="280" t="s">
        <v>3249</v>
      </c>
      <c r="C1378" s="281">
        <v>2.0</v>
      </c>
    </row>
    <row r="1379" ht="14.25" customHeight="1">
      <c r="A1379" s="280" t="s">
        <v>3250</v>
      </c>
      <c r="B1379" s="280" t="s">
        <v>3251</v>
      </c>
      <c r="C1379" s="281">
        <v>2.0</v>
      </c>
    </row>
    <row r="1380" ht="14.25" customHeight="1">
      <c r="A1380" s="280" t="s">
        <v>3252</v>
      </c>
      <c r="B1380" s="280" t="s">
        <v>3253</v>
      </c>
      <c r="C1380" s="281">
        <v>2.0</v>
      </c>
    </row>
    <row r="1381" ht="14.25" customHeight="1">
      <c r="A1381" s="280" t="s">
        <v>3254</v>
      </c>
      <c r="B1381" s="280" t="s">
        <v>3255</v>
      </c>
      <c r="C1381" s="281">
        <v>2.0</v>
      </c>
    </row>
    <row r="1382" ht="14.25" customHeight="1">
      <c r="A1382" s="280" t="s">
        <v>3256</v>
      </c>
      <c r="B1382" s="280" t="s">
        <v>3257</v>
      </c>
      <c r="C1382" s="281">
        <v>2.0</v>
      </c>
    </row>
    <row r="1383" ht="14.25" customHeight="1">
      <c r="A1383" s="280" t="s">
        <v>3258</v>
      </c>
      <c r="B1383" s="280" t="s">
        <v>3259</v>
      </c>
      <c r="C1383" s="281">
        <v>2.0</v>
      </c>
    </row>
    <row r="1384" ht="14.25" customHeight="1">
      <c r="A1384" s="280" t="s">
        <v>3260</v>
      </c>
      <c r="B1384" s="280" t="s">
        <v>3261</v>
      </c>
      <c r="C1384" s="281">
        <v>2.0</v>
      </c>
    </row>
    <row r="1385" ht="14.25" customHeight="1">
      <c r="A1385" s="280" t="s">
        <v>3262</v>
      </c>
      <c r="B1385" s="280" t="s">
        <v>3263</v>
      </c>
      <c r="C1385" s="281">
        <v>2.0</v>
      </c>
    </row>
    <row r="1386" ht="14.25" customHeight="1">
      <c r="A1386" s="280" t="s">
        <v>3264</v>
      </c>
      <c r="B1386" s="280" t="s">
        <v>3265</v>
      </c>
      <c r="C1386" s="281">
        <v>2.0</v>
      </c>
    </row>
    <row r="1387" ht="14.25" customHeight="1">
      <c r="A1387" s="280" t="s">
        <v>3266</v>
      </c>
      <c r="B1387" s="280" t="s">
        <v>3267</v>
      </c>
      <c r="C1387" s="281">
        <v>2.0</v>
      </c>
    </row>
    <row r="1388" ht="14.25" customHeight="1">
      <c r="A1388" s="280" t="s">
        <v>3268</v>
      </c>
      <c r="B1388" s="280" t="s">
        <v>3269</v>
      </c>
      <c r="C1388" s="281">
        <v>2.0</v>
      </c>
    </row>
    <row r="1389" ht="14.25" customHeight="1">
      <c r="A1389" s="280" t="s">
        <v>3270</v>
      </c>
      <c r="B1389" s="280" t="s">
        <v>3271</v>
      </c>
      <c r="C1389" s="281">
        <v>2.0</v>
      </c>
    </row>
    <row r="1390" ht="14.25" customHeight="1">
      <c r="A1390" s="280" t="s">
        <v>3272</v>
      </c>
      <c r="B1390" s="280" t="s">
        <v>3273</v>
      </c>
      <c r="C1390" s="281">
        <v>2.0</v>
      </c>
    </row>
    <row r="1391" ht="14.25" customHeight="1">
      <c r="A1391" s="280" t="s">
        <v>3274</v>
      </c>
      <c r="B1391" s="280" t="s">
        <v>3275</v>
      </c>
      <c r="C1391" s="281">
        <v>2.0</v>
      </c>
    </row>
    <row r="1392" ht="14.25" customHeight="1">
      <c r="A1392" s="280" t="s">
        <v>3276</v>
      </c>
      <c r="B1392" s="280" t="s">
        <v>3277</v>
      </c>
      <c r="C1392" s="281">
        <v>2.0</v>
      </c>
    </row>
    <row r="1393" ht="14.25" customHeight="1">
      <c r="A1393" s="280" t="s">
        <v>723</v>
      </c>
      <c r="B1393" s="280" t="s">
        <v>724</v>
      </c>
      <c r="C1393" s="281">
        <v>1.0</v>
      </c>
    </row>
    <row r="1394" ht="14.25" customHeight="1">
      <c r="A1394" s="280" t="s">
        <v>3278</v>
      </c>
      <c r="B1394" s="280" t="s">
        <v>3279</v>
      </c>
      <c r="C1394" s="281">
        <v>1.0</v>
      </c>
    </row>
    <row r="1395" ht="14.25" customHeight="1">
      <c r="A1395" s="280" t="s">
        <v>1037</v>
      </c>
      <c r="B1395" s="280" t="s">
        <v>1038</v>
      </c>
      <c r="C1395" s="281">
        <v>1.0</v>
      </c>
    </row>
    <row r="1396" ht="14.25" customHeight="1">
      <c r="A1396" s="280" t="s">
        <v>3280</v>
      </c>
      <c r="B1396" s="280" t="s">
        <v>3281</v>
      </c>
      <c r="C1396" s="281">
        <v>1.0</v>
      </c>
    </row>
    <row r="1397" ht="14.25" customHeight="1">
      <c r="A1397" s="280" t="s">
        <v>3282</v>
      </c>
      <c r="B1397" s="280" t="s">
        <v>3283</v>
      </c>
      <c r="C1397" s="281">
        <v>1.0</v>
      </c>
    </row>
    <row r="1398" ht="14.25" customHeight="1">
      <c r="A1398" s="280" t="s">
        <v>1315</v>
      </c>
      <c r="B1398" s="280" t="s">
        <v>1316</v>
      </c>
      <c r="C1398" s="281">
        <v>1.0</v>
      </c>
    </row>
    <row r="1399" ht="14.25" customHeight="1">
      <c r="A1399" s="280" t="s">
        <v>1319</v>
      </c>
      <c r="B1399" s="280" t="s">
        <v>1320</v>
      </c>
      <c r="C1399" s="281">
        <v>1.0</v>
      </c>
    </row>
    <row r="1400" ht="14.25" customHeight="1">
      <c r="A1400" s="280" t="s">
        <v>3284</v>
      </c>
      <c r="B1400" s="280" t="s">
        <v>3285</v>
      </c>
      <c r="C1400" s="281">
        <v>1.0</v>
      </c>
    </row>
    <row r="1401" ht="14.25" customHeight="1">
      <c r="A1401" s="280" t="s">
        <v>1053</v>
      </c>
      <c r="B1401" s="280" t="s">
        <v>1054</v>
      </c>
      <c r="C1401" s="281">
        <v>1.0</v>
      </c>
    </row>
    <row r="1402" ht="14.25" customHeight="1">
      <c r="A1402" s="280" t="s">
        <v>883</v>
      </c>
      <c r="B1402" s="280" t="s">
        <v>884</v>
      </c>
      <c r="C1402" s="281">
        <v>1.0</v>
      </c>
    </row>
    <row r="1403" ht="14.25" customHeight="1">
      <c r="A1403" s="280" t="s">
        <v>1055</v>
      </c>
      <c r="B1403" s="280" t="s">
        <v>1056</v>
      </c>
      <c r="C1403" s="281">
        <v>1.0</v>
      </c>
    </row>
    <row r="1404" ht="14.25" customHeight="1">
      <c r="A1404" s="280" t="s">
        <v>1327</v>
      </c>
      <c r="B1404" s="280" t="s">
        <v>1328</v>
      </c>
      <c r="C1404" s="281">
        <v>1.0</v>
      </c>
    </row>
    <row r="1405" ht="14.25" customHeight="1">
      <c r="A1405" s="280" t="s">
        <v>3286</v>
      </c>
      <c r="B1405" s="280" t="s">
        <v>3287</v>
      </c>
      <c r="C1405" s="281">
        <v>1.0</v>
      </c>
    </row>
    <row r="1406" ht="14.25" customHeight="1">
      <c r="A1406" s="280" t="s">
        <v>3288</v>
      </c>
      <c r="B1406" s="280" t="s">
        <v>3289</v>
      </c>
      <c r="C1406" s="281">
        <v>1.0</v>
      </c>
    </row>
    <row r="1407" ht="14.25" customHeight="1">
      <c r="A1407" s="280" t="s">
        <v>2459</v>
      </c>
      <c r="B1407" s="280" t="s">
        <v>2460</v>
      </c>
      <c r="C1407" s="281">
        <v>1.0</v>
      </c>
    </row>
    <row r="1408" ht="14.25" customHeight="1">
      <c r="A1408" s="280" t="s">
        <v>3290</v>
      </c>
      <c r="B1408" s="280" t="s">
        <v>3291</v>
      </c>
      <c r="C1408" s="281">
        <v>1.0</v>
      </c>
    </row>
    <row r="1409" ht="14.25" customHeight="1">
      <c r="A1409" s="280" t="s">
        <v>3292</v>
      </c>
      <c r="B1409" s="280" t="s">
        <v>3293</v>
      </c>
      <c r="C1409" s="281">
        <v>1.0</v>
      </c>
    </row>
    <row r="1410" ht="14.25" customHeight="1">
      <c r="A1410" s="280" t="s">
        <v>3294</v>
      </c>
      <c r="B1410" s="280" t="s">
        <v>3295</v>
      </c>
      <c r="C1410" s="281">
        <v>1.0</v>
      </c>
    </row>
    <row r="1411" ht="14.25" customHeight="1">
      <c r="A1411" s="280" t="s">
        <v>605</v>
      </c>
      <c r="B1411" s="280" t="s">
        <v>606</v>
      </c>
      <c r="C1411" s="281">
        <v>1.0</v>
      </c>
    </row>
    <row r="1412" ht="14.25" customHeight="1">
      <c r="A1412" s="280" t="s">
        <v>1759</v>
      </c>
      <c r="B1412" s="280" t="s">
        <v>1760</v>
      </c>
      <c r="C1412" s="281">
        <v>1.0</v>
      </c>
    </row>
    <row r="1413" ht="14.25" customHeight="1">
      <c r="A1413" s="280" t="s">
        <v>2465</v>
      </c>
      <c r="B1413" s="280" t="s">
        <v>2466</v>
      </c>
      <c r="C1413" s="281">
        <v>1.0</v>
      </c>
    </row>
    <row r="1414" ht="14.25" customHeight="1">
      <c r="A1414" s="280" t="s">
        <v>2469</v>
      </c>
      <c r="B1414" s="280" t="s">
        <v>2470</v>
      </c>
      <c r="C1414" s="281">
        <v>1.0</v>
      </c>
    </row>
    <row r="1415" ht="14.25" customHeight="1">
      <c r="A1415" s="280" t="s">
        <v>3296</v>
      </c>
      <c r="B1415" s="280" t="s">
        <v>3297</v>
      </c>
      <c r="C1415" s="281">
        <v>1.0</v>
      </c>
    </row>
    <row r="1416" ht="14.25" customHeight="1">
      <c r="A1416" s="280" t="s">
        <v>1763</v>
      </c>
      <c r="B1416" s="280" t="s">
        <v>1764</v>
      </c>
      <c r="C1416" s="281">
        <v>1.0</v>
      </c>
    </row>
    <row r="1417" ht="14.25" customHeight="1">
      <c r="A1417" s="280" t="s">
        <v>3298</v>
      </c>
      <c r="B1417" s="280" t="s">
        <v>3299</v>
      </c>
      <c r="C1417" s="281">
        <v>1.0</v>
      </c>
    </row>
    <row r="1418" ht="14.25" customHeight="1">
      <c r="A1418" s="280" t="s">
        <v>1765</v>
      </c>
      <c r="B1418" s="280" t="s">
        <v>1766</v>
      </c>
      <c r="C1418" s="281">
        <v>1.0</v>
      </c>
    </row>
    <row r="1419" ht="14.25" customHeight="1">
      <c r="A1419" s="280" t="s">
        <v>1335</v>
      </c>
      <c r="B1419" s="280" t="s">
        <v>1336</v>
      </c>
      <c r="C1419" s="281">
        <v>1.0</v>
      </c>
    </row>
    <row r="1420" ht="14.25" customHeight="1">
      <c r="A1420" s="280" t="s">
        <v>1771</v>
      </c>
      <c r="B1420" s="280" t="s">
        <v>1772</v>
      </c>
      <c r="C1420" s="281">
        <v>1.0</v>
      </c>
    </row>
    <row r="1421" ht="14.25" customHeight="1">
      <c r="A1421" s="280" t="s">
        <v>3300</v>
      </c>
      <c r="B1421" s="280" t="s">
        <v>3301</v>
      </c>
      <c r="C1421" s="281">
        <v>1.0</v>
      </c>
    </row>
    <row r="1422" ht="14.25" customHeight="1">
      <c r="A1422" s="280" t="s">
        <v>3302</v>
      </c>
      <c r="B1422" s="280" t="s">
        <v>3303</v>
      </c>
      <c r="C1422" s="281">
        <v>1.0</v>
      </c>
    </row>
    <row r="1423" ht="14.25" customHeight="1">
      <c r="A1423" s="280" t="s">
        <v>3304</v>
      </c>
      <c r="B1423" s="280" t="s">
        <v>3305</v>
      </c>
      <c r="C1423" s="281">
        <v>1.0</v>
      </c>
    </row>
    <row r="1424" ht="14.25" customHeight="1">
      <c r="A1424" s="280" t="s">
        <v>3306</v>
      </c>
      <c r="B1424" s="280" t="s">
        <v>3307</v>
      </c>
      <c r="C1424" s="281">
        <v>1.0</v>
      </c>
    </row>
    <row r="1425" ht="14.25" customHeight="1">
      <c r="A1425" s="280" t="s">
        <v>3308</v>
      </c>
      <c r="B1425" s="280" t="s">
        <v>3309</v>
      </c>
      <c r="C1425" s="281">
        <v>1.0</v>
      </c>
    </row>
    <row r="1426" ht="14.25" customHeight="1">
      <c r="A1426" s="280" t="s">
        <v>3310</v>
      </c>
      <c r="B1426" s="280" t="s">
        <v>3311</v>
      </c>
      <c r="C1426" s="281">
        <v>1.0</v>
      </c>
    </row>
    <row r="1427" ht="14.25" customHeight="1">
      <c r="A1427" s="280" t="s">
        <v>3312</v>
      </c>
      <c r="B1427" s="280" t="s">
        <v>3313</v>
      </c>
      <c r="C1427" s="281">
        <v>1.0</v>
      </c>
    </row>
    <row r="1428" ht="14.25" customHeight="1">
      <c r="A1428" s="280" t="s">
        <v>3314</v>
      </c>
      <c r="B1428" s="280" t="s">
        <v>3315</v>
      </c>
      <c r="C1428" s="281">
        <v>1.0</v>
      </c>
    </row>
    <row r="1429" ht="14.25" customHeight="1">
      <c r="A1429" s="280" t="s">
        <v>3316</v>
      </c>
      <c r="B1429" s="280" t="s">
        <v>3317</v>
      </c>
      <c r="C1429" s="281">
        <v>1.0</v>
      </c>
    </row>
    <row r="1430" ht="14.25" customHeight="1">
      <c r="A1430" s="280" t="s">
        <v>3318</v>
      </c>
      <c r="B1430" s="280" t="s">
        <v>3319</v>
      </c>
      <c r="C1430" s="281">
        <v>1.0</v>
      </c>
    </row>
    <row r="1431" ht="14.25" customHeight="1">
      <c r="A1431" s="280" t="s">
        <v>3320</v>
      </c>
      <c r="B1431" s="280" t="s">
        <v>3321</v>
      </c>
      <c r="C1431" s="281">
        <v>1.0</v>
      </c>
    </row>
    <row r="1432" ht="14.25" customHeight="1">
      <c r="A1432" s="280" t="s">
        <v>905</v>
      </c>
      <c r="B1432" s="280" t="s">
        <v>906</v>
      </c>
      <c r="C1432" s="281">
        <v>1.0</v>
      </c>
    </row>
    <row r="1433" ht="14.25" customHeight="1">
      <c r="A1433" s="280" t="s">
        <v>3322</v>
      </c>
      <c r="B1433" s="280" t="s">
        <v>3323</v>
      </c>
      <c r="C1433" s="281">
        <v>1.0</v>
      </c>
    </row>
    <row r="1434" ht="14.25" customHeight="1">
      <c r="A1434" s="280" t="s">
        <v>3324</v>
      </c>
      <c r="B1434" s="280" t="s">
        <v>3325</v>
      </c>
      <c r="C1434" s="281">
        <v>1.0</v>
      </c>
    </row>
    <row r="1435" ht="14.25" customHeight="1">
      <c r="A1435" s="280" t="s">
        <v>3326</v>
      </c>
      <c r="B1435" s="280" t="s">
        <v>3327</v>
      </c>
      <c r="C1435" s="281">
        <v>1.0</v>
      </c>
    </row>
    <row r="1436" ht="14.25" customHeight="1">
      <c r="A1436" s="280" t="s">
        <v>3328</v>
      </c>
      <c r="B1436" s="280" t="s">
        <v>3329</v>
      </c>
      <c r="C1436" s="281">
        <v>1.0</v>
      </c>
    </row>
    <row r="1437" ht="14.25" customHeight="1">
      <c r="A1437" s="280" t="s">
        <v>3330</v>
      </c>
      <c r="B1437" s="280" t="s">
        <v>3066</v>
      </c>
      <c r="C1437" s="281">
        <v>1.0</v>
      </c>
    </row>
    <row r="1438" ht="14.25" customHeight="1">
      <c r="A1438" s="280" t="s">
        <v>3331</v>
      </c>
      <c r="B1438" s="280" t="s">
        <v>3068</v>
      </c>
      <c r="C1438" s="281">
        <v>1.0</v>
      </c>
    </row>
    <row r="1439" ht="14.25" customHeight="1">
      <c r="A1439" s="280" t="s">
        <v>3331</v>
      </c>
      <c r="B1439" s="280" t="s">
        <v>3068</v>
      </c>
      <c r="C1439" s="281">
        <v>1.0</v>
      </c>
    </row>
    <row r="1440" ht="14.25" customHeight="1">
      <c r="A1440" s="280" t="s">
        <v>3332</v>
      </c>
      <c r="B1440" s="280" t="s">
        <v>3333</v>
      </c>
      <c r="C1440" s="281">
        <v>1.0</v>
      </c>
    </row>
    <row r="1441" ht="14.25" customHeight="1">
      <c r="A1441" s="280" t="s">
        <v>2525</v>
      </c>
      <c r="B1441" s="280" t="s">
        <v>2526</v>
      </c>
      <c r="C1441" s="281">
        <v>1.0</v>
      </c>
    </row>
    <row r="1442" ht="14.25" customHeight="1">
      <c r="A1442" s="280" t="s">
        <v>3334</v>
      </c>
      <c r="B1442" s="280" t="s">
        <v>3335</v>
      </c>
      <c r="C1442" s="281">
        <v>1.0</v>
      </c>
    </row>
    <row r="1443" ht="14.25" customHeight="1">
      <c r="A1443" s="280" t="s">
        <v>3336</v>
      </c>
      <c r="B1443" s="280" t="s">
        <v>3337</v>
      </c>
      <c r="C1443" s="281">
        <v>1.0</v>
      </c>
    </row>
    <row r="1444" ht="14.25" customHeight="1">
      <c r="A1444" s="280" t="s">
        <v>3338</v>
      </c>
      <c r="B1444" s="280" t="s">
        <v>3339</v>
      </c>
      <c r="C1444" s="281">
        <v>1.0</v>
      </c>
    </row>
    <row r="1445" ht="14.25" customHeight="1">
      <c r="A1445" s="280" t="s">
        <v>3340</v>
      </c>
      <c r="B1445" s="280" t="s">
        <v>3341</v>
      </c>
      <c r="C1445" s="281">
        <v>1.0</v>
      </c>
    </row>
    <row r="1446" ht="14.25" customHeight="1">
      <c r="A1446" s="280" t="s">
        <v>3342</v>
      </c>
      <c r="B1446" s="280" t="s">
        <v>3343</v>
      </c>
      <c r="C1446" s="281">
        <v>1.0</v>
      </c>
    </row>
    <row r="1447" ht="14.25" customHeight="1">
      <c r="A1447" s="280" t="s">
        <v>3344</v>
      </c>
      <c r="B1447" s="280" t="s">
        <v>3345</v>
      </c>
      <c r="C1447" s="281">
        <v>1.0</v>
      </c>
    </row>
    <row r="1448" ht="14.25" customHeight="1">
      <c r="A1448" s="280" t="s">
        <v>3346</v>
      </c>
      <c r="B1448" s="280" t="s">
        <v>3347</v>
      </c>
      <c r="C1448" s="281">
        <v>1.0</v>
      </c>
    </row>
    <row r="1449" ht="14.25" customHeight="1">
      <c r="A1449" s="280" t="s">
        <v>3348</v>
      </c>
      <c r="B1449" s="280" t="s">
        <v>3349</v>
      </c>
      <c r="C1449" s="281">
        <v>1.0</v>
      </c>
    </row>
    <row r="1450" ht="14.25" customHeight="1">
      <c r="A1450" s="280" t="s">
        <v>3350</v>
      </c>
      <c r="B1450" s="280" t="s">
        <v>3351</v>
      </c>
      <c r="C1450" s="281">
        <v>1.0</v>
      </c>
    </row>
    <row r="1451" ht="14.25" customHeight="1">
      <c r="A1451" s="280" t="s">
        <v>3352</v>
      </c>
      <c r="B1451" s="280" t="s">
        <v>3353</v>
      </c>
      <c r="C1451" s="281">
        <v>1.0</v>
      </c>
    </row>
    <row r="1452" ht="14.25" customHeight="1">
      <c r="A1452" s="280" t="s">
        <v>3354</v>
      </c>
      <c r="B1452" s="280" t="s">
        <v>3355</v>
      </c>
      <c r="C1452" s="281">
        <v>1.0</v>
      </c>
    </row>
    <row r="1453" ht="14.25" customHeight="1">
      <c r="A1453" s="280" t="s">
        <v>3356</v>
      </c>
      <c r="B1453" s="280" t="s">
        <v>3357</v>
      </c>
      <c r="C1453" s="281">
        <v>1.0</v>
      </c>
    </row>
    <row r="1454" ht="14.25" customHeight="1">
      <c r="A1454" s="280" t="s">
        <v>3358</v>
      </c>
      <c r="B1454" s="280" t="s">
        <v>3359</v>
      </c>
      <c r="C1454" s="281">
        <v>1.0</v>
      </c>
    </row>
    <row r="1455" ht="14.25" customHeight="1">
      <c r="A1455" s="280" t="s">
        <v>3360</v>
      </c>
      <c r="B1455" s="280" t="s">
        <v>3361</v>
      </c>
      <c r="C1455" s="281">
        <v>1.0</v>
      </c>
    </row>
    <row r="1456" ht="14.25" customHeight="1">
      <c r="A1456" s="280" t="s">
        <v>3362</v>
      </c>
      <c r="B1456" s="280" t="s">
        <v>3363</v>
      </c>
      <c r="C1456" s="281">
        <v>1.0</v>
      </c>
    </row>
    <row r="1457" ht="14.25" customHeight="1">
      <c r="A1457" s="280" t="s">
        <v>3364</v>
      </c>
      <c r="B1457" s="280" t="s">
        <v>3365</v>
      </c>
      <c r="C1457" s="281">
        <v>1.0</v>
      </c>
    </row>
    <row r="1458" ht="14.25" customHeight="1">
      <c r="A1458" s="280" t="s">
        <v>2545</v>
      </c>
      <c r="B1458" s="280" t="s">
        <v>2546</v>
      </c>
      <c r="C1458" s="281">
        <v>1.0</v>
      </c>
    </row>
    <row r="1459" ht="14.25" customHeight="1">
      <c r="A1459" s="280" t="s">
        <v>3366</v>
      </c>
      <c r="B1459" s="280" t="s">
        <v>3367</v>
      </c>
      <c r="C1459" s="281">
        <v>1.0</v>
      </c>
    </row>
    <row r="1460" ht="14.25" customHeight="1">
      <c r="A1460" s="280" t="s">
        <v>3368</v>
      </c>
      <c r="B1460" s="280" t="s">
        <v>3369</v>
      </c>
      <c r="C1460" s="281">
        <v>1.0</v>
      </c>
    </row>
    <row r="1461" ht="14.25" customHeight="1">
      <c r="A1461" s="280" t="s">
        <v>3370</v>
      </c>
      <c r="B1461" s="280" t="s">
        <v>3371</v>
      </c>
      <c r="C1461" s="281">
        <v>1.0</v>
      </c>
    </row>
    <row r="1462" ht="14.25" customHeight="1">
      <c r="A1462" s="280" t="s">
        <v>3372</v>
      </c>
      <c r="B1462" s="280" t="s">
        <v>3373</v>
      </c>
      <c r="C1462" s="281">
        <v>1.0</v>
      </c>
    </row>
    <row r="1463" ht="14.25" customHeight="1">
      <c r="A1463" s="280" t="s">
        <v>3372</v>
      </c>
      <c r="B1463" s="280" t="s">
        <v>3373</v>
      </c>
      <c r="C1463" s="281">
        <v>1.0</v>
      </c>
    </row>
    <row r="1464" ht="14.25" customHeight="1">
      <c r="A1464" s="280" t="s">
        <v>3374</v>
      </c>
      <c r="B1464" s="280" t="s">
        <v>3375</v>
      </c>
      <c r="C1464" s="281">
        <v>1.0</v>
      </c>
    </row>
    <row r="1465" ht="14.25" customHeight="1">
      <c r="A1465" s="280" t="s">
        <v>3376</v>
      </c>
      <c r="B1465" s="280" t="s">
        <v>3377</v>
      </c>
      <c r="C1465" s="281">
        <v>1.0</v>
      </c>
    </row>
    <row r="1466" ht="14.25" customHeight="1">
      <c r="A1466" s="280" t="s">
        <v>3378</v>
      </c>
      <c r="B1466" s="280" t="s">
        <v>3379</v>
      </c>
      <c r="C1466" s="281">
        <v>1.0</v>
      </c>
    </row>
    <row r="1467" ht="14.25" customHeight="1">
      <c r="A1467" s="280" t="s">
        <v>3380</v>
      </c>
      <c r="B1467" s="280" t="s">
        <v>3381</v>
      </c>
      <c r="C1467" s="281">
        <v>1.0</v>
      </c>
    </row>
    <row r="1468" ht="14.25" customHeight="1">
      <c r="A1468" s="280" t="s">
        <v>3382</v>
      </c>
      <c r="B1468" s="280" t="s">
        <v>3383</v>
      </c>
      <c r="C1468" s="281">
        <v>1.0</v>
      </c>
    </row>
    <row r="1469" ht="14.25" customHeight="1">
      <c r="A1469" s="280" t="s">
        <v>3384</v>
      </c>
      <c r="B1469" s="280" t="s">
        <v>3385</v>
      </c>
      <c r="C1469" s="281">
        <v>1.0</v>
      </c>
    </row>
    <row r="1470" ht="14.25" customHeight="1">
      <c r="A1470" s="280" t="s">
        <v>1854</v>
      </c>
      <c r="B1470" s="280" t="s">
        <v>1664</v>
      </c>
      <c r="C1470" s="281">
        <v>1.0</v>
      </c>
    </row>
    <row r="1471" ht="14.25" customHeight="1">
      <c r="A1471" s="280" t="s">
        <v>3386</v>
      </c>
      <c r="B1471" s="280" t="s">
        <v>3387</v>
      </c>
      <c r="C1471" s="281">
        <v>1.0</v>
      </c>
    </row>
    <row r="1472" ht="14.25" customHeight="1">
      <c r="A1472" s="280" t="s">
        <v>805</v>
      </c>
      <c r="B1472" s="280" t="s">
        <v>806</v>
      </c>
      <c r="C1472" s="281">
        <v>1.0</v>
      </c>
    </row>
    <row r="1473" ht="14.25" customHeight="1">
      <c r="A1473" s="280" t="s">
        <v>3388</v>
      </c>
      <c r="B1473" s="280" t="s">
        <v>3389</v>
      </c>
      <c r="C1473" s="281">
        <v>1.0</v>
      </c>
    </row>
    <row r="1474" ht="14.25" customHeight="1">
      <c r="A1474" s="280" t="s">
        <v>3390</v>
      </c>
      <c r="B1474" s="280" t="s">
        <v>3391</v>
      </c>
      <c r="C1474" s="281">
        <v>1.0</v>
      </c>
    </row>
    <row r="1475" ht="14.25" customHeight="1">
      <c r="A1475" s="280" t="s">
        <v>3392</v>
      </c>
      <c r="B1475" s="280" t="s">
        <v>3393</v>
      </c>
      <c r="C1475" s="281">
        <v>1.0</v>
      </c>
    </row>
    <row r="1476" ht="14.25" customHeight="1">
      <c r="A1476" s="280" t="s">
        <v>3394</v>
      </c>
      <c r="B1476" s="280" t="s">
        <v>3395</v>
      </c>
      <c r="C1476" s="281">
        <v>1.0</v>
      </c>
    </row>
    <row r="1477" ht="14.25" customHeight="1">
      <c r="A1477" s="280" t="s">
        <v>3396</v>
      </c>
      <c r="B1477" s="280" t="s">
        <v>3397</v>
      </c>
      <c r="C1477" s="281">
        <v>1.0</v>
      </c>
    </row>
    <row r="1478" ht="14.25" customHeight="1">
      <c r="A1478" s="280" t="s">
        <v>3398</v>
      </c>
      <c r="B1478" s="280" t="s">
        <v>3399</v>
      </c>
      <c r="C1478" s="281">
        <v>1.0</v>
      </c>
    </row>
    <row r="1479" ht="14.25" customHeight="1">
      <c r="A1479" s="280" t="s">
        <v>1863</v>
      </c>
      <c r="B1479" s="280" t="s">
        <v>1864</v>
      </c>
      <c r="C1479" s="281">
        <v>1.0</v>
      </c>
    </row>
    <row r="1480" ht="14.25" customHeight="1">
      <c r="A1480" s="280" t="s">
        <v>571</v>
      </c>
      <c r="B1480" s="280" t="s">
        <v>572</v>
      </c>
      <c r="C1480" s="281">
        <v>1.0</v>
      </c>
    </row>
    <row r="1481" ht="14.25" customHeight="1">
      <c r="A1481" s="280" t="s">
        <v>3400</v>
      </c>
      <c r="B1481" s="280" t="s">
        <v>3401</v>
      </c>
      <c r="C1481" s="281">
        <v>1.0</v>
      </c>
    </row>
    <row r="1482" ht="14.25" customHeight="1">
      <c r="A1482" s="280" t="s">
        <v>3402</v>
      </c>
      <c r="B1482" s="280" t="s">
        <v>3403</v>
      </c>
      <c r="C1482" s="281">
        <v>1.0</v>
      </c>
    </row>
    <row r="1483" ht="14.25" customHeight="1">
      <c r="A1483" s="280" t="s">
        <v>2612</v>
      </c>
      <c r="B1483" s="280" t="s">
        <v>2613</v>
      </c>
      <c r="C1483" s="281">
        <v>1.0</v>
      </c>
    </row>
    <row r="1484" ht="14.25" customHeight="1">
      <c r="A1484" s="280" t="s">
        <v>1405</v>
      </c>
      <c r="B1484" s="280" t="s">
        <v>1406</v>
      </c>
      <c r="C1484" s="281">
        <v>1.0</v>
      </c>
    </row>
    <row r="1485" ht="14.25" customHeight="1">
      <c r="A1485" s="280" t="s">
        <v>1875</v>
      </c>
      <c r="B1485" s="280" t="s">
        <v>1876</v>
      </c>
      <c r="C1485" s="281">
        <v>1.0</v>
      </c>
    </row>
    <row r="1486" ht="14.25" customHeight="1">
      <c r="A1486" s="280" t="s">
        <v>2616</v>
      </c>
      <c r="B1486" s="280" t="s">
        <v>2617</v>
      </c>
      <c r="C1486" s="281">
        <v>1.0</v>
      </c>
    </row>
    <row r="1487" ht="14.25" customHeight="1">
      <c r="A1487" s="280" t="s">
        <v>3404</v>
      </c>
      <c r="B1487" s="280" t="s">
        <v>3405</v>
      </c>
      <c r="C1487" s="281">
        <v>1.0</v>
      </c>
    </row>
    <row r="1488" ht="14.25" customHeight="1">
      <c r="A1488" s="280" t="s">
        <v>3406</v>
      </c>
      <c r="B1488" s="280" t="s">
        <v>3407</v>
      </c>
      <c r="C1488" s="281">
        <v>1.0</v>
      </c>
    </row>
    <row r="1489" ht="14.25" customHeight="1">
      <c r="A1489" s="280" t="s">
        <v>3408</v>
      </c>
      <c r="B1489" s="280" t="s">
        <v>3409</v>
      </c>
      <c r="C1489" s="281">
        <v>1.0</v>
      </c>
    </row>
    <row r="1490" ht="14.25" customHeight="1">
      <c r="A1490" s="280" t="s">
        <v>3410</v>
      </c>
      <c r="B1490" s="280" t="s">
        <v>3411</v>
      </c>
      <c r="C1490" s="281">
        <v>1.0</v>
      </c>
    </row>
    <row r="1491" ht="14.25" customHeight="1">
      <c r="A1491" s="280" t="s">
        <v>3412</v>
      </c>
      <c r="B1491" s="280" t="s">
        <v>3413</v>
      </c>
      <c r="C1491" s="281">
        <v>1.0</v>
      </c>
    </row>
    <row r="1492" ht="14.25" customHeight="1">
      <c r="A1492" s="280" t="s">
        <v>3414</v>
      </c>
      <c r="B1492" s="280" t="s">
        <v>3415</v>
      </c>
      <c r="C1492" s="281">
        <v>1.0</v>
      </c>
    </row>
    <row r="1493" ht="14.25" customHeight="1">
      <c r="A1493" s="280" t="s">
        <v>3416</v>
      </c>
      <c r="B1493" s="280" t="s">
        <v>3084</v>
      </c>
      <c r="C1493" s="281">
        <v>1.0</v>
      </c>
    </row>
    <row r="1494" ht="14.25" customHeight="1">
      <c r="A1494" s="280" t="s">
        <v>3417</v>
      </c>
      <c r="B1494" s="280" t="s">
        <v>3418</v>
      </c>
      <c r="C1494" s="281">
        <v>1.0</v>
      </c>
    </row>
    <row r="1495" ht="14.25" customHeight="1">
      <c r="A1495" s="280" t="s">
        <v>1903</v>
      </c>
      <c r="B1495" s="280" t="s">
        <v>1904</v>
      </c>
      <c r="C1495" s="281">
        <v>1.0</v>
      </c>
    </row>
    <row r="1496" ht="14.25" customHeight="1">
      <c r="A1496" s="280" t="s">
        <v>3419</v>
      </c>
      <c r="B1496" s="280" t="s">
        <v>3420</v>
      </c>
      <c r="C1496" s="281">
        <v>1.0</v>
      </c>
    </row>
    <row r="1497" ht="14.25" customHeight="1">
      <c r="A1497" s="280" t="s">
        <v>3421</v>
      </c>
      <c r="B1497" s="280" t="s">
        <v>3422</v>
      </c>
      <c r="C1497" s="281">
        <v>1.0</v>
      </c>
    </row>
    <row r="1498" ht="14.25" customHeight="1">
      <c r="A1498" s="280" t="s">
        <v>3423</v>
      </c>
      <c r="B1498" s="280" t="s">
        <v>3424</v>
      </c>
      <c r="C1498" s="281">
        <v>1.0</v>
      </c>
    </row>
    <row r="1499" ht="14.25" customHeight="1">
      <c r="A1499" s="280" t="s">
        <v>2674</v>
      </c>
      <c r="B1499" s="280" t="s">
        <v>2675</v>
      </c>
      <c r="C1499" s="281">
        <v>1.0</v>
      </c>
    </row>
    <row r="1500" ht="14.25" customHeight="1">
      <c r="A1500" s="280" t="s">
        <v>3425</v>
      </c>
      <c r="B1500" s="280" t="s">
        <v>3426</v>
      </c>
      <c r="C1500" s="281">
        <v>1.0</v>
      </c>
    </row>
    <row r="1501" ht="14.25" customHeight="1">
      <c r="A1501" s="280" t="s">
        <v>3427</v>
      </c>
      <c r="B1501" s="280" t="s">
        <v>3428</v>
      </c>
      <c r="C1501" s="281">
        <v>1.0</v>
      </c>
    </row>
    <row r="1502" ht="14.25" customHeight="1">
      <c r="A1502" s="280" t="s">
        <v>3429</v>
      </c>
      <c r="B1502" s="280" t="s">
        <v>3430</v>
      </c>
      <c r="C1502" s="281">
        <v>1.0</v>
      </c>
    </row>
    <row r="1503" ht="14.25" customHeight="1">
      <c r="A1503" s="280" t="s">
        <v>3431</v>
      </c>
      <c r="B1503" s="280" t="s">
        <v>3432</v>
      </c>
      <c r="C1503" s="281">
        <v>1.0</v>
      </c>
    </row>
    <row r="1504" ht="14.25" customHeight="1">
      <c r="A1504" s="280" t="s">
        <v>3433</v>
      </c>
      <c r="B1504" s="280" t="s">
        <v>3434</v>
      </c>
      <c r="C1504" s="281">
        <v>1.0</v>
      </c>
    </row>
    <row r="1505" ht="14.25" customHeight="1">
      <c r="A1505" s="280" t="s">
        <v>3435</v>
      </c>
      <c r="B1505" s="280" t="s">
        <v>3436</v>
      </c>
      <c r="C1505" s="281">
        <v>1.0</v>
      </c>
    </row>
    <row r="1506" ht="14.25" customHeight="1">
      <c r="A1506" s="280" t="s">
        <v>2706</v>
      </c>
      <c r="B1506" s="280" t="s">
        <v>2707</v>
      </c>
      <c r="C1506" s="281">
        <v>1.0</v>
      </c>
    </row>
    <row r="1507" ht="14.25" customHeight="1">
      <c r="A1507" s="280" t="s">
        <v>2710</v>
      </c>
      <c r="B1507" s="280" t="s">
        <v>2711</v>
      </c>
      <c r="C1507" s="281">
        <v>1.0</v>
      </c>
    </row>
    <row r="1508" ht="14.25" customHeight="1">
      <c r="A1508" s="280" t="s">
        <v>1925</v>
      </c>
      <c r="B1508" s="280" t="s">
        <v>1926</v>
      </c>
      <c r="C1508" s="281">
        <v>1.0</v>
      </c>
    </row>
    <row r="1509" ht="14.25" customHeight="1">
      <c r="A1509" s="280" t="s">
        <v>1437</v>
      </c>
      <c r="B1509" s="280" t="s">
        <v>1438</v>
      </c>
      <c r="C1509" s="281">
        <v>1.0</v>
      </c>
    </row>
    <row r="1510" ht="14.25" customHeight="1">
      <c r="A1510" s="280" t="s">
        <v>2716</v>
      </c>
      <c r="B1510" s="280" t="s">
        <v>2717</v>
      </c>
      <c r="C1510" s="281">
        <v>1.0</v>
      </c>
    </row>
    <row r="1511" ht="14.25" customHeight="1">
      <c r="A1511" s="280" t="s">
        <v>1929</v>
      </c>
      <c r="B1511" s="280" t="s">
        <v>1930</v>
      </c>
      <c r="C1511" s="281">
        <v>1.0</v>
      </c>
    </row>
    <row r="1512" ht="14.25" customHeight="1">
      <c r="A1512" s="280" t="s">
        <v>3437</v>
      </c>
      <c r="B1512" s="280" t="s">
        <v>3438</v>
      </c>
      <c r="C1512" s="281">
        <v>1.0</v>
      </c>
    </row>
    <row r="1513" ht="14.25" customHeight="1">
      <c r="A1513" s="280" t="s">
        <v>3439</v>
      </c>
      <c r="B1513" s="280" t="s">
        <v>3440</v>
      </c>
      <c r="C1513" s="281">
        <v>1.0</v>
      </c>
    </row>
    <row r="1514" ht="14.25" customHeight="1">
      <c r="A1514" s="280" t="s">
        <v>3441</v>
      </c>
      <c r="B1514" s="280" t="s">
        <v>3442</v>
      </c>
      <c r="C1514" s="281">
        <v>1.0</v>
      </c>
    </row>
    <row r="1515" ht="14.25" customHeight="1">
      <c r="A1515" s="280" t="s">
        <v>3443</v>
      </c>
      <c r="B1515" s="280" t="s">
        <v>3444</v>
      </c>
      <c r="C1515" s="281">
        <v>1.0</v>
      </c>
    </row>
    <row r="1516" ht="14.25" customHeight="1">
      <c r="A1516" s="280" t="s">
        <v>3445</v>
      </c>
      <c r="B1516" s="280" t="s">
        <v>3446</v>
      </c>
      <c r="C1516" s="281">
        <v>1.0</v>
      </c>
    </row>
    <row r="1517" ht="14.25" customHeight="1">
      <c r="A1517" s="280" t="s">
        <v>3447</v>
      </c>
      <c r="B1517" s="280" t="s">
        <v>3448</v>
      </c>
      <c r="C1517" s="281">
        <v>1.0</v>
      </c>
    </row>
    <row r="1518" ht="14.25" customHeight="1">
      <c r="A1518" s="280" t="s">
        <v>3449</v>
      </c>
      <c r="B1518" s="280" t="s">
        <v>3450</v>
      </c>
      <c r="C1518" s="281">
        <v>1.0</v>
      </c>
    </row>
    <row r="1519" ht="14.25" customHeight="1">
      <c r="A1519" s="280" t="s">
        <v>3451</v>
      </c>
      <c r="B1519" s="280" t="s">
        <v>3452</v>
      </c>
      <c r="C1519" s="281">
        <v>1.0</v>
      </c>
    </row>
    <row r="1520" ht="14.25" customHeight="1">
      <c r="A1520" s="280" t="s">
        <v>3453</v>
      </c>
      <c r="B1520" s="280" t="s">
        <v>3454</v>
      </c>
      <c r="C1520" s="281">
        <v>1.0</v>
      </c>
    </row>
    <row r="1521" ht="14.25" customHeight="1">
      <c r="A1521" s="280" t="s">
        <v>3455</v>
      </c>
      <c r="B1521" s="280" t="s">
        <v>3456</v>
      </c>
      <c r="C1521" s="281">
        <v>1.0</v>
      </c>
    </row>
    <row r="1522" ht="14.25" customHeight="1">
      <c r="A1522" s="280" t="s">
        <v>3457</v>
      </c>
      <c r="B1522" s="280" t="s">
        <v>3458</v>
      </c>
      <c r="C1522" s="281">
        <v>1.0</v>
      </c>
    </row>
    <row r="1523" ht="14.25" customHeight="1">
      <c r="A1523" s="280" t="s">
        <v>3459</v>
      </c>
      <c r="B1523" s="280" t="s">
        <v>3460</v>
      </c>
      <c r="C1523" s="281">
        <v>1.0</v>
      </c>
    </row>
    <row r="1524" ht="14.25" customHeight="1">
      <c r="A1524" s="280" t="s">
        <v>3461</v>
      </c>
      <c r="B1524" s="280" t="s">
        <v>3462</v>
      </c>
      <c r="C1524" s="281">
        <v>1.0</v>
      </c>
    </row>
    <row r="1525" ht="14.25" customHeight="1">
      <c r="A1525" s="280" t="s">
        <v>3463</v>
      </c>
      <c r="B1525" s="280" t="s">
        <v>3464</v>
      </c>
      <c r="C1525" s="281">
        <v>1.0</v>
      </c>
    </row>
    <row r="1526" ht="14.25" customHeight="1">
      <c r="A1526" s="280" t="s">
        <v>3465</v>
      </c>
      <c r="B1526" s="280" t="s">
        <v>3466</v>
      </c>
      <c r="C1526" s="281">
        <v>1.0</v>
      </c>
    </row>
    <row r="1527" ht="14.25" customHeight="1">
      <c r="A1527" s="280" t="s">
        <v>3467</v>
      </c>
      <c r="B1527" s="280" t="s">
        <v>3468</v>
      </c>
      <c r="C1527" s="281">
        <v>1.0</v>
      </c>
    </row>
    <row r="1528" ht="14.25" customHeight="1">
      <c r="A1528" s="280" t="s">
        <v>3469</v>
      </c>
      <c r="B1528" s="280" t="s">
        <v>3470</v>
      </c>
      <c r="C1528" s="281">
        <v>1.0</v>
      </c>
    </row>
    <row r="1529" ht="14.25" customHeight="1">
      <c r="A1529" s="280" t="s">
        <v>3471</v>
      </c>
      <c r="B1529" s="280" t="s">
        <v>3472</v>
      </c>
      <c r="C1529" s="281">
        <v>1.0</v>
      </c>
    </row>
    <row r="1530" ht="14.25" customHeight="1">
      <c r="A1530" s="280" t="s">
        <v>3473</v>
      </c>
      <c r="B1530" s="280" t="s">
        <v>3474</v>
      </c>
      <c r="C1530" s="281">
        <v>1.0</v>
      </c>
    </row>
    <row r="1531" ht="14.25" customHeight="1">
      <c r="A1531" s="280" t="s">
        <v>3475</v>
      </c>
      <c r="B1531" s="280" t="s">
        <v>3476</v>
      </c>
      <c r="C1531" s="281">
        <v>1.0</v>
      </c>
    </row>
    <row r="1532" ht="14.25" customHeight="1">
      <c r="A1532" s="280" t="s">
        <v>3477</v>
      </c>
      <c r="B1532" s="280" t="s">
        <v>3478</v>
      </c>
      <c r="C1532" s="281">
        <v>1.0</v>
      </c>
    </row>
    <row r="1533" ht="14.25" customHeight="1">
      <c r="A1533" s="280" t="s">
        <v>3479</v>
      </c>
      <c r="B1533" s="280" t="s">
        <v>3480</v>
      </c>
      <c r="C1533" s="281">
        <v>1.0</v>
      </c>
    </row>
    <row r="1534" ht="14.25" customHeight="1">
      <c r="A1534" s="280" t="s">
        <v>3481</v>
      </c>
      <c r="B1534" s="280" t="s">
        <v>3482</v>
      </c>
      <c r="C1534" s="281">
        <v>1.0</v>
      </c>
    </row>
    <row r="1535" ht="14.25" customHeight="1">
      <c r="A1535" s="280" t="s">
        <v>3483</v>
      </c>
      <c r="B1535" s="280" t="s">
        <v>3484</v>
      </c>
      <c r="C1535" s="281">
        <v>1.0</v>
      </c>
    </row>
    <row r="1536" ht="14.25" customHeight="1">
      <c r="A1536" s="280" t="s">
        <v>3485</v>
      </c>
      <c r="B1536" s="280" t="s">
        <v>3486</v>
      </c>
      <c r="C1536" s="281">
        <v>1.0</v>
      </c>
    </row>
    <row r="1537" ht="14.25" customHeight="1">
      <c r="A1537" s="280" t="s">
        <v>2784</v>
      </c>
      <c r="B1537" s="280" t="s">
        <v>2785</v>
      </c>
      <c r="C1537" s="281">
        <v>1.0</v>
      </c>
    </row>
    <row r="1538" ht="14.25" customHeight="1">
      <c r="A1538" s="280" t="s">
        <v>2786</v>
      </c>
      <c r="B1538" s="280" t="s">
        <v>2787</v>
      </c>
      <c r="C1538" s="281">
        <v>1.0</v>
      </c>
    </row>
    <row r="1539" ht="14.25" customHeight="1">
      <c r="A1539" s="280" t="s">
        <v>3487</v>
      </c>
      <c r="B1539" s="280" t="s">
        <v>3488</v>
      </c>
      <c r="C1539" s="281">
        <v>1.0</v>
      </c>
    </row>
    <row r="1540" ht="14.25" customHeight="1">
      <c r="A1540" s="280" t="s">
        <v>3489</v>
      </c>
      <c r="B1540" s="280" t="s">
        <v>3490</v>
      </c>
      <c r="C1540" s="281">
        <v>1.0</v>
      </c>
    </row>
    <row r="1541" ht="14.25" customHeight="1">
      <c r="A1541" s="280" t="s">
        <v>3491</v>
      </c>
      <c r="B1541" s="280" t="s">
        <v>3492</v>
      </c>
      <c r="C1541" s="281">
        <v>1.0</v>
      </c>
    </row>
    <row r="1542" ht="14.25" customHeight="1">
      <c r="A1542" s="280" t="s">
        <v>3493</v>
      </c>
      <c r="B1542" s="280" t="s">
        <v>3494</v>
      </c>
      <c r="C1542" s="281">
        <v>1.0</v>
      </c>
    </row>
    <row r="1543" ht="14.25" customHeight="1">
      <c r="A1543" s="280" t="s">
        <v>3495</v>
      </c>
      <c r="B1543" s="280" t="s">
        <v>3496</v>
      </c>
      <c r="C1543" s="281">
        <v>1.0</v>
      </c>
    </row>
    <row r="1544" ht="14.25" customHeight="1">
      <c r="A1544" s="280" t="s">
        <v>3497</v>
      </c>
      <c r="B1544" s="280" t="s">
        <v>3498</v>
      </c>
      <c r="C1544" s="281">
        <v>1.0</v>
      </c>
    </row>
    <row r="1545" ht="14.25" customHeight="1">
      <c r="A1545" s="280" t="s">
        <v>3499</v>
      </c>
      <c r="B1545" s="280" t="s">
        <v>3500</v>
      </c>
      <c r="C1545" s="281">
        <v>1.0</v>
      </c>
    </row>
    <row r="1546" ht="14.25" customHeight="1">
      <c r="A1546" s="280" t="s">
        <v>3501</v>
      </c>
      <c r="B1546" s="280" t="s">
        <v>3502</v>
      </c>
      <c r="C1546" s="281">
        <v>1.0</v>
      </c>
    </row>
    <row r="1547" ht="14.25" customHeight="1">
      <c r="A1547" s="280" t="s">
        <v>3503</v>
      </c>
      <c r="B1547" s="280" t="s">
        <v>3504</v>
      </c>
      <c r="C1547" s="281">
        <v>1.0</v>
      </c>
    </row>
    <row r="1548" ht="14.25" customHeight="1">
      <c r="A1548" s="280" t="s">
        <v>3505</v>
      </c>
      <c r="B1548" s="280" t="s">
        <v>3506</v>
      </c>
      <c r="C1548" s="281">
        <v>1.0</v>
      </c>
    </row>
    <row r="1549" ht="14.25" customHeight="1">
      <c r="A1549" s="280" t="s">
        <v>3507</v>
      </c>
      <c r="B1549" s="280" t="s">
        <v>3508</v>
      </c>
      <c r="C1549" s="281">
        <v>1.0</v>
      </c>
    </row>
    <row r="1550" ht="14.25" customHeight="1">
      <c r="A1550" s="280" t="s">
        <v>3509</v>
      </c>
      <c r="B1550" s="280" t="s">
        <v>3510</v>
      </c>
      <c r="C1550" s="281">
        <v>1.0</v>
      </c>
    </row>
    <row r="1551" ht="14.25" customHeight="1">
      <c r="A1551" s="280" t="s">
        <v>3511</v>
      </c>
      <c r="B1551" s="280" t="s">
        <v>3512</v>
      </c>
      <c r="C1551" s="281">
        <v>1.0</v>
      </c>
    </row>
    <row r="1552" ht="14.25" customHeight="1">
      <c r="A1552" s="280" t="s">
        <v>3513</v>
      </c>
      <c r="B1552" s="280" t="s">
        <v>3514</v>
      </c>
      <c r="C1552" s="281">
        <v>1.0</v>
      </c>
    </row>
    <row r="1553" ht="14.25" customHeight="1">
      <c r="A1553" s="280" t="s">
        <v>3515</v>
      </c>
      <c r="B1553" s="280" t="s">
        <v>3516</v>
      </c>
      <c r="C1553" s="281">
        <v>1.0</v>
      </c>
    </row>
    <row r="1554" ht="14.25" customHeight="1">
      <c r="A1554" s="280" t="s">
        <v>3517</v>
      </c>
      <c r="B1554" s="280" t="s">
        <v>3518</v>
      </c>
      <c r="C1554" s="281">
        <v>1.0</v>
      </c>
    </row>
    <row r="1555" ht="14.25" customHeight="1">
      <c r="A1555" s="280" t="s">
        <v>3519</v>
      </c>
      <c r="B1555" s="280" t="s">
        <v>3520</v>
      </c>
      <c r="C1555" s="281">
        <v>1.0</v>
      </c>
    </row>
    <row r="1556" ht="14.25" customHeight="1">
      <c r="A1556" s="280" t="s">
        <v>3521</v>
      </c>
      <c r="B1556" s="280" t="s">
        <v>3522</v>
      </c>
      <c r="C1556" s="281">
        <v>1.0</v>
      </c>
    </row>
    <row r="1557" ht="14.25" customHeight="1">
      <c r="A1557" s="280" t="s">
        <v>3523</v>
      </c>
      <c r="B1557" s="280" t="s">
        <v>3524</v>
      </c>
      <c r="C1557" s="281">
        <v>1.0</v>
      </c>
    </row>
    <row r="1558" ht="14.25" customHeight="1">
      <c r="A1558" s="280" t="s">
        <v>3525</v>
      </c>
      <c r="B1558" s="280" t="s">
        <v>3526</v>
      </c>
      <c r="C1558" s="281">
        <v>1.0</v>
      </c>
    </row>
    <row r="1559" ht="14.25" customHeight="1">
      <c r="A1559" s="280" t="s">
        <v>3527</v>
      </c>
      <c r="B1559" s="280" t="s">
        <v>3528</v>
      </c>
      <c r="C1559" s="281">
        <v>1.0</v>
      </c>
    </row>
    <row r="1560" ht="14.25" customHeight="1">
      <c r="A1560" s="280" t="s">
        <v>3529</v>
      </c>
      <c r="B1560" s="280" t="s">
        <v>3530</v>
      </c>
      <c r="C1560" s="281">
        <v>1.0</v>
      </c>
    </row>
    <row r="1561" ht="14.25" customHeight="1">
      <c r="A1561" s="280" t="s">
        <v>3531</v>
      </c>
      <c r="B1561" s="280" t="s">
        <v>3532</v>
      </c>
      <c r="C1561" s="281">
        <v>1.0</v>
      </c>
    </row>
    <row r="1562" ht="14.25" customHeight="1">
      <c r="A1562" s="280" t="s">
        <v>3533</v>
      </c>
      <c r="B1562" s="280" t="s">
        <v>3534</v>
      </c>
      <c r="C1562" s="281">
        <v>1.0</v>
      </c>
    </row>
    <row r="1563" ht="14.25" customHeight="1">
      <c r="A1563" s="280" t="s">
        <v>3535</v>
      </c>
      <c r="B1563" s="280" t="s">
        <v>3536</v>
      </c>
      <c r="C1563" s="281">
        <v>1.0</v>
      </c>
    </row>
    <row r="1564" ht="14.25" customHeight="1">
      <c r="A1564" s="280" t="s">
        <v>3537</v>
      </c>
      <c r="B1564" s="280" t="s">
        <v>3538</v>
      </c>
      <c r="C1564" s="281">
        <v>1.0</v>
      </c>
    </row>
    <row r="1565" ht="14.25" customHeight="1">
      <c r="A1565" s="280" t="s">
        <v>3539</v>
      </c>
      <c r="B1565" s="280" t="s">
        <v>3540</v>
      </c>
      <c r="C1565" s="281">
        <v>1.0</v>
      </c>
    </row>
    <row r="1566" ht="14.25" customHeight="1">
      <c r="A1566" s="280" t="s">
        <v>3541</v>
      </c>
      <c r="B1566" s="280" t="s">
        <v>3542</v>
      </c>
      <c r="C1566" s="281">
        <v>1.0</v>
      </c>
    </row>
    <row r="1567" ht="14.25" customHeight="1">
      <c r="A1567" s="280" t="s">
        <v>3543</v>
      </c>
      <c r="B1567" s="280" t="s">
        <v>3544</v>
      </c>
      <c r="C1567" s="281">
        <v>1.0</v>
      </c>
    </row>
    <row r="1568" ht="14.25" customHeight="1">
      <c r="A1568" s="280" t="s">
        <v>3545</v>
      </c>
      <c r="B1568" s="280" t="s">
        <v>3546</v>
      </c>
      <c r="C1568" s="281">
        <v>1.0</v>
      </c>
    </row>
    <row r="1569" ht="14.25" customHeight="1">
      <c r="A1569" s="280" t="s">
        <v>3547</v>
      </c>
      <c r="B1569" s="280" t="s">
        <v>3548</v>
      </c>
      <c r="C1569" s="281">
        <v>1.0</v>
      </c>
    </row>
    <row r="1570" ht="14.25" customHeight="1">
      <c r="A1570" s="280" t="s">
        <v>3549</v>
      </c>
      <c r="B1570" s="280" t="s">
        <v>3550</v>
      </c>
      <c r="C1570" s="281">
        <v>1.0</v>
      </c>
    </row>
    <row r="1571" ht="14.25" customHeight="1">
      <c r="A1571" s="280" t="s">
        <v>3551</v>
      </c>
      <c r="B1571" s="280" t="s">
        <v>3552</v>
      </c>
      <c r="C1571" s="281">
        <v>1.0</v>
      </c>
    </row>
    <row r="1572" ht="14.25" customHeight="1">
      <c r="A1572" s="280" t="s">
        <v>3553</v>
      </c>
      <c r="B1572" s="280" t="s">
        <v>3554</v>
      </c>
      <c r="C1572" s="281">
        <v>1.0</v>
      </c>
    </row>
    <row r="1573" ht="14.25" customHeight="1">
      <c r="A1573" s="280" t="s">
        <v>3555</v>
      </c>
      <c r="B1573" s="280" t="s">
        <v>3556</v>
      </c>
      <c r="C1573" s="281">
        <v>1.0</v>
      </c>
    </row>
    <row r="1574" ht="14.25" customHeight="1">
      <c r="A1574" s="280" t="s">
        <v>3557</v>
      </c>
      <c r="B1574" s="280" t="s">
        <v>3558</v>
      </c>
      <c r="C1574" s="281">
        <v>1.0</v>
      </c>
    </row>
    <row r="1575" ht="14.25" customHeight="1">
      <c r="A1575" s="280" t="s">
        <v>3559</v>
      </c>
      <c r="B1575" s="280" t="s">
        <v>3560</v>
      </c>
      <c r="C1575" s="281">
        <v>1.0</v>
      </c>
    </row>
    <row r="1576" ht="14.25" customHeight="1">
      <c r="A1576" s="280" t="s">
        <v>3561</v>
      </c>
      <c r="B1576" s="280" t="s">
        <v>3562</v>
      </c>
      <c r="C1576" s="281">
        <v>1.0</v>
      </c>
    </row>
    <row r="1577" ht="14.25" customHeight="1">
      <c r="A1577" s="280" t="s">
        <v>3563</v>
      </c>
      <c r="B1577" s="280" t="s">
        <v>3564</v>
      </c>
      <c r="C1577" s="281">
        <v>1.0</v>
      </c>
    </row>
    <row r="1578" ht="14.25" customHeight="1">
      <c r="A1578" s="280" t="s">
        <v>3565</v>
      </c>
      <c r="B1578" s="280" t="s">
        <v>3566</v>
      </c>
      <c r="C1578" s="281">
        <v>1.0</v>
      </c>
    </row>
    <row r="1579" ht="14.25" customHeight="1">
      <c r="A1579" s="280" t="s">
        <v>3567</v>
      </c>
      <c r="B1579" s="280" t="s">
        <v>3568</v>
      </c>
      <c r="C1579" s="281">
        <v>1.0</v>
      </c>
    </row>
    <row r="1580" ht="14.25" customHeight="1">
      <c r="A1580" s="280" t="s">
        <v>3569</v>
      </c>
      <c r="B1580" s="280" t="s">
        <v>3570</v>
      </c>
      <c r="C1580" s="281">
        <v>1.0</v>
      </c>
    </row>
    <row r="1581" ht="14.25" customHeight="1">
      <c r="A1581" s="280" t="s">
        <v>3571</v>
      </c>
      <c r="B1581" s="280" t="s">
        <v>3572</v>
      </c>
      <c r="C1581" s="281">
        <v>1.0</v>
      </c>
    </row>
    <row r="1582" ht="14.25" customHeight="1">
      <c r="A1582" s="280" t="s">
        <v>3573</v>
      </c>
      <c r="B1582" s="280" t="s">
        <v>3574</v>
      </c>
      <c r="C1582" s="281">
        <v>1.0</v>
      </c>
    </row>
    <row r="1583" ht="14.25" customHeight="1">
      <c r="A1583" s="280" t="s">
        <v>3575</v>
      </c>
      <c r="B1583" s="280" t="s">
        <v>3576</v>
      </c>
      <c r="C1583" s="281">
        <v>1.0</v>
      </c>
    </row>
    <row r="1584" ht="14.25" customHeight="1">
      <c r="A1584" s="280" t="s">
        <v>3577</v>
      </c>
      <c r="B1584" s="280" t="s">
        <v>3578</v>
      </c>
      <c r="C1584" s="281">
        <v>1.0</v>
      </c>
    </row>
    <row r="1585" ht="14.25" customHeight="1">
      <c r="A1585" s="280" t="s">
        <v>3579</v>
      </c>
      <c r="B1585" s="280" t="s">
        <v>3580</v>
      </c>
      <c r="C1585" s="281">
        <v>1.0</v>
      </c>
    </row>
    <row r="1586" ht="14.25" customHeight="1">
      <c r="A1586" s="280" t="s">
        <v>3581</v>
      </c>
      <c r="B1586" s="280" t="s">
        <v>3582</v>
      </c>
      <c r="C1586" s="281">
        <v>1.0</v>
      </c>
    </row>
    <row r="1587" ht="14.25" customHeight="1">
      <c r="A1587" s="280" t="s">
        <v>3583</v>
      </c>
      <c r="B1587" s="280" t="s">
        <v>3584</v>
      </c>
      <c r="C1587" s="281">
        <v>1.0</v>
      </c>
    </row>
    <row r="1588" ht="14.25" customHeight="1">
      <c r="A1588" s="280" t="s">
        <v>3585</v>
      </c>
      <c r="B1588" s="280" t="s">
        <v>3586</v>
      </c>
      <c r="C1588" s="281">
        <v>1.0</v>
      </c>
    </row>
    <row r="1589" ht="14.25" customHeight="1">
      <c r="A1589" s="280" t="s">
        <v>3587</v>
      </c>
      <c r="B1589" s="280" t="s">
        <v>3588</v>
      </c>
      <c r="C1589" s="281">
        <v>1.0</v>
      </c>
    </row>
    <row r="1590" ht="14.25" customHeight="1">
      <c r="A1590" s="280" t="s">
        <v>3589</v>
      </c>
      <c r="B1590" s="280" t="s">
        <v>3590</v>
      </c>
      <c r="C1590" s="281">
        <v>1.0</v>
      </c>
    </row>
    <row r="1591" ht="14.25" customHeight="1">
      <c r="A1591" s="280" t="s">
        <v>3591</v>
      </c>
      <c r="B1591" s="280" t="s">
        <v>3592</v>
      </c>
      <c r="C1591" s="281">
        <v>1.0</v>
      </c>
    </row>
    <row r="1592" ht="14.25" customHeight="1">
      <c r="A1592" s="280" t="s">
        <v>3593</v>
      </c>
      <c r="B1592" s="280" t="s">
        <v>3594</v>
      </c>
      <c r="C1592" s="281">
        <v>1.0</v>
      </c>
    </row>
    <row r="1593" ht="14.25" customHeight="1">
      <c r="A1593" s="280" t="s">
        <v>3595</v>
      </c>
      <c r="B1593" s="280" t="s">
        <v>3596</v>
      </c>
      <c r="C1593" s="281">
        <v>1.0</v>
      </c>
    </row>
    <row r="1594" ht="14.25" customHeight="1">
      <c r="A1594" s="280" t="s">
        <v>3597</v>
      </c>
      <c r="B1594" s="280" t="s">
        <v>3598</v>
      </c>
      <c r="C1594" s="281">
        <v>1.0</v>
      </c>
    </row>
    <row r="1595" ht="14.25" customHeight="1">
      <c r="A1595" s="280" t="s">
        <v>3599</v>
      </c>
      <c r="B1595" s="280" t="s">
        <v>3600</v>
      </c>
      <c r="C1595" s="281">
        <v>1.0</v>
      </c>
    </row>
    <row r="1596" ht="14.25" customHeight="1">
      <c r="A1596" s="280" t="s">
        <v>3601</v>
      </c>
      <c r="B1596" s="280" t="s">
        <v>3602</v>
      </c>
      <c r="C1596" s="281">
        <v>1.0</v>
      </c>
    </row>
    <row r="1597" ht="14.25" customHeight="1">
      <c r="A1597" s="280" t="s">
        <v>3603</v>
      </c>
      <c r="B1597" s="280" t="s">
        <v>3604</v>
      </c>
      <c r="C1597" s="281">
        <v>1.0</v>
      </c>
    </row>
    <row r="1598" ht="14.25" customHeight="1">
      <c r="A1598" s="280" t="s">
        <v>3605</v>
      </c>
      <c r="B1598" s="280" t="s">
        <v>3606</v>
      </c>
      <c r="C1598" s="281">
        <v>1.0</v>
      </c>
    </row>
    <row r="1599" ht="14.25" customHeight="1">
      <c r="A1599" s="280" t="s">
        <v>3607</v>
      </c>
      <c r="B1599" s="280" t="s">
        <v>3608</v>
      </c>
      <c r="C1599" s="281">
        <v>1.0</v>
      </c>
    </row>
    <row r="1600" ht="14.25" customHeight="1">
      <c r="A1600" s="280" t="s">
        <v>3609</v>
      </c>
      <c r="B1600" s="280" t="s">
        <v>1358</v>
      </c>
      <c r="C1600" s="281">
        <v>1.0</v>
      </c>
    </row>
    <row r="1601" ht="14.25" customHeight="1">
      <c r="A1601" s="280" t="s">
        <v>3610</v>
      </c>
      <c r="B1601" s="280" t="s">
        <v>2520</v>
      </c>
      <c r="C1601" s="281">
        <v>1.0</v>
      </c>
    </row>
    <row r="1602" ht="14.25" customHeight="1">
      <c r="A1602" s="280" t="s">
        <v>3611</v>
      </c>
      <c r="B1602" s="280" t="s">
        <v>3612</v>
      </c>
      <c r="C1602" s="281">
        <v>1.0</v>
      </c>
    </row>
    <row r="1603" ht="14.25" customHeight="1">
      <c r="A1603" s="280" t="s">
        <v>3613</v>
      </c>
      <c r="B1603" s="280" t="s">
        <v>3614</v>
      </c>
      <c r="C1603" s="281">
        <v>1.0</v>
      </c>
    </row>
    <row r="1604" ht="14.25" customHeight="1">
      <c r="A1604" s="280" t="s">
        <v>3615</v>
      </c>
      <c r="B1604" s="280" t="s">
        <v>3616</v>
      </c>
      <c r="C1604" s="281">
        <v>1.0</v>
      </c>
    </row>
    <row r="1605" ht="14.25" customHeight="1">
      <c r="A1605" s="280" t="s">
        <v>3617</v>
      </c>
      <c r="B1605" s="280" t="s">
        <v>3618</v>
      </c>
      <c r="C1605" s="281">
        <v>1.0</v>
      </c>
    </row>
    <row r="1606" ht="14.25" customHeight="1">
      <c r="A1606" s="280" t="s">
        <v>3619</v>
      </c>
      <c r="B1606" s="280" t="s">
        <v>3620</v>
      </c>
      <c r="C1606" s="281">
        <v>1.0</v>
      </c>
    </row>
    <row r="1607" ht="14.25" customHeight="1">
      <c r="A1607" s="280" t="s">
        <v>3621</v>
      </c>
      <c r="B1607" s="280" t="s">
        <v>3622</v>
      </c>
      <c r="C1607" s="281">
        <v>1.0</v>
      </c>
    </row>
    <row r="1608" ht="14.25" customHeight="1">
      <c r="A1608" s="280" t="s">
        <v>3623</v>
      </c>
      <c r="B1608" s="280" t="s">
        <v>3624</v>
      </c>
      <c r="C1608" s="281">
        <v>1.0</v>
      </c>
    </row>
    <row r="1609" ht="14.25" customHeight="1">
      <c r="A1609" s="280" t="s">
        <v>3625</v>
      </c>
      <c r="B1609" s="280" t="s">
        <v>3626</v>
      </c>
      <c r="C1609" s="281">
        <v>1.0</v>
      </c>
    </row>
    <row r="1610" ht="14.25" customHeight="1">
      <c r="A1610" s="280" t="s">
        <v>3627</v>
      </c>
      <c r="B1610" s="280" t="s">
        <v>3628</v>
      </c>
      <c r="C1610" s="281">
        <v>1.0</v>
      </c>
    </row>
    <row r="1611" ht="14.25" customHeight="1">
      <c r="A1611" s="280" t="s">
        <v>3629</v>
      </c>
      <c r="B1611" s="280" t="s">
        <v>3630</v>
      </c>
      <c r="C1611" s="281">
        <v>1.0</v>
      </c>
    </row>
    <row r="1612" ht="14.25" customHeight="1">
      <c r="A1612" s="280" t="s">
        <v>3631</v>
      </c>
      <c r="B1612" s="280" t="s">
        <v>3632</v>
      </c>
      <c r="C1612" s="281">
        <v>1.0</v>
      </c>
    </row>
    <row r="1613" ht="14.25" customHeight="1">
      <c r="A1613" s="280" t="s">
        <v>3633</v>
      </c>
      <c r="B1613" s="280" t="s">
        <v>3634</v>
      </c>
      <c r="C1613" s="281">
        <v>1.0</v>
      </c>
    </row>
    <row r="1614" ht="14.25" customHeight="1">
      <c r="A1614" s="280" t="s">
        <v>3635</v>
      </c>
      <c r="B1614" s="280" t="s">
        <v>3636</v>
      </c>
      <c r="C1614" s="281">
        <v>1.0</v>
      </c>
    </row>
    <row r="1615" ht="14.25" customHeight="1">
      <c r="A1615" s="280" t="s">
        <v>3637</v>
      </c>
      <c r="B1615" s="280" t="s">
        <v>3638</v>
      </c>
      <c r="C1615" s="281">
        <v>1.0</v>
      </c>
    </row>
    <row r="1616" ht="14.25" customHeight="1">
      <c r="A1616" s="280" t="s">
        <v>1007</v>
      </c>
      <c r="B1616" s="280" t="s">
        <v>1008</v>
      </c>
      <c r="C1616" s="281">
        <v>1.0</v>
      </c>
    </row>
    <row r="1617" ht="14.25" customHeight="1">
      <c r="A1617" s="280" t="s">
        <v>3639</v>
      </c>
      <c r="B1617" s="280" t="s">
        <v>3640</v>
      </c>
      <c r="C1617" s="281">
        <v>1.0</v>
      </c>
    </row>
    <row r="1618" ht="14.25" customHeight="1">
      <c r="A1618" s="280" t="s">
        <v>3641</v>
      </c>
      <c r="B1618" s="280" t="s">
        <v>3642</v>
      </c>
      <c r="C1618" s="281">
        <v>1.0</v>
      </c>
    </row>
    <row r="1619" ht="14.25" customHeight="1">
      <c r="A1619" s="280" t="s">
        <v>3643</v>
      </c>
      <c r="B1619" s="280" t="s">
        <v>3644</v>
      </c>
      <c r="C1619" s="281">
        <v>1.0</v>
      </c>
    </row>
    <row r="1620" ht="14.25" customHeight="1">
      <c r="A1620" s="280" t="s">
        <v>3645</v>
      </c>
      <c r="B1620" s="280" t="s">
        <v>3646</v>
      </c>
      <c r="C1620" s="281">
        <v>1.0</v>
      </c>
    </row>
    <row r="1621" ht="14.25" customHeight="1">
      <c r="A1621" s="280" t="s">
        <v>3647</v>
      </c>
      <c r="B1621" s="280" t="s">
        <v>3648</v>
      </c>
      <c r="C1621" s="281">
        <v>1.0</v>
      </c>
    </row>
    <row r="1622" ht="14.25" customHeight="1">
      <c r="A1622" s="280" t="s">
        <v>3649</v>
      </c>
      <c r="B1622" s="280" t="s">
        <v>3650</v>
      </c>
      <c r="C1622" s="281">
        <v>1.0</v>
      </c>
    </row>
    <row r="1623" ht="14.25" customHeight="1">
      <c r="A1623" s="280" t="s">
        <v>3651</v>
      </c>
      <c r="B1623" s="280" t="s">
        <v>3652</v>
      </c>
      <c r="C1623" s="281">
        <v>1.0</v>
      </c>
    </row>
    <row r="1624" ht="14.25" customHeight="1">
      <c r="A1624" s="280" t="s">
        <v>3653</v>
      </c>
      <c r="B1624" s="280" t="s">
        <v>3654</v>
      </c>
      <c r="C1624" s="281">
        <v>1.0</v>
      </c>
    </row>
    <row r="1625" ht="14.25" customHeight="1">
      <c r="A1625" s="280" t="s">
        <v>3655</v>
      </c>
      <c r="B1625" s="280" t="s">
        <v>3656</v>
      </c>
      <c r="C1625" s="281">
        <v>1.0</v>
      </c>
    </row>
    <row r="1626" ht="14.25" customHeight="1">
      <c r="A1626" s="280" t="s">
        <v>3657</v>
      </c>
      <c r="B1626" s="280" t="s">
        <v>3658</v>
      </c>
      <c r="C1626" s="281">
        <v>1.0</v>
      </c>
    </row>
    <row r="1627" ht="14.25" customHeight="1">
      <c r="A1627" s="280" t="s">
        <v>3659</v>
      </c>
      <c r="B1627" s="280" t="s">
        <v>3660</v>
      </c>
      <c r="C1627" s="281">
        <v>1.0</v>
      </c>
    </row>
    <row r="1628" ht="14.25" customHeight="1">
      <c r="A1628" s="280" t="s">
        <v>3661</v>
      </c>
      <c r="B1628" s="280" t="s">
        <v>3662</v>
      </c>
      <c r="C1628" s="281">
        <v>1.0</v>
      </c>
    </row>
    <row r="1629" ht="14.25" customHeight="1">
      <c r="A1629" s="280" t="s">
        <v>3663</v>
      </c>
      <c r="B1629" s="280" t="s">
        <v>3664</v>
      </c>
      <c r="C1629" s="281">
        <v>1.0</v>
      </c>
    </row>
    <row r="1630" ht="14.25" customHeight="1">
      <c r="A1630" s="280" t="s">
        <v>3665</v>
      </c>
      <c r="B1630" s="280" t="s">
        <v>3666</v>
      </c>
      <c r="C1630" s="281">
        <v>1.0</v>
      </c>
    </row>
    <row r="1631" ht="14.25" customHeight="1">
      <c r="A1631" s="280" t="s">
        <v>3667</v>
      </c>
      <c r="B1631" s="280" t="s">
        <v>3668</v>
      </c>
      <c r="C1631" s="281">
        <v>1.0</v>
      </c>
    </row>
    <row r="1632" ht="14.25" customHeight="1">
      <c r="A1632" s="280" t="s">
        <v>3669</v>
      </c>
      <c r="B1632" s="280" t="s">
        <v>3670</v>
      </c>
      <c r="C1632" s="281">
        <v>1.0</v>
      </c>
    </row>
    <row r="1633" ht="14.25" customHeight="1">
      <c r="A1633" s="280" t="s">
        <v>3671</v>
      </c>
      <c r="B1633" s="280" t="s">
        <v>3672</v>
      </c>
      <c r="C1633" s="281">
        <v>1.0</v>
      </c>
    </row>
    <row r="1634" ht="14.25" customHeight="1">
      <c r="A1634" s="280" t="s">
        <v>3673</v>
      </c>
      <c r="B1634" s="280" t="s">
        <v>3674</v>
      </c>
      <c r="C1634" s="281">
        <v>1.0</v>
      </c>
    </row>
    <row r="1635" ht="14.25" customHeight="1">
      <c r="A1635" s="280" t="s">
        <v>3675</v>
      </c>
      <c r="B1635" s="280" t="s">
        <v>3676</v>
      </c>
      <c r="C1635" s="281">
        <v>1.0</v>
      </c>
    </row>
    <row r="1636" ht="14.25" customHeight="1">
      <c r="A1636" s="280" t="s">
        <v>3677</v>
      </c>
      <c r="B1636" s="280" t="s">
        <v>3678</v>
      </c>
      <c r="C1636" s="281">
        <v>1.0</v>
      </c>
    </row>
    <row r="1637" ht="14.25" customHeight="1">
      <c r="A1637" s="280" t="s">
        <v>3679</v>
      </c>
      <c r="B1637" s="280" t="s">
        <v>3680</v>
      </c>
      <c r="C1637" s="281">
        <v>1.0</v>
      </c>
    </row>
    <row r="1638" ht="14.25" customHeight="1">
      <c r="A1638" s="280" t="s">
        <v>3681</v>
      </c>
      <c r="B1638" s="280" t="s">
        <v>3682</v>
      </c>
      <c r="C1638" s="281">
        <v>1.0</v>
      </c>
    </row>
    <row r="1639" ht="14.25" customHeight="1">
      <c r="A1639" s="280" t="s">
        <v>3683</v>
      </c>
      <c r="B1639" s="280" t="s">
        <v>3684</v>
      </c>
      <c r="C1639" s="281">
        <v>1.0</v>
      </c>
    </row>
    <row r="1640" ht="14.25" customHeight="1">
      <c r="A1640" s="280" t="s">
        <v>3685</v>
      </c>
      <c r="B1640" s="280" t="s">
        <v>3686</v>
      </c>
      <c r="C1640" s="281">
        <v>1.0</v>
      </c>
    </row>
    <row r="1641" ht="14.25" customHeight="1">
      <c r="A1641" s="280" t="s">
        <v>3687</v>
      </c>
      <c r="B1641" s="280" t="s">
        <v>3688</v>
      </c>
      <c r="C1641" s="281">
        <v>1.0</v>
      </c>
    </row>
    <row r="1642" ht="14.25" customHeight="1">
      <c r="A1642" s="280" t="s">
        <v>3689</v>
      </c>
      <c r="B1642" s="280" t="s">
        <v>3690</v>
      </c>
      <c r="C1642" s="281">
        <v>1.0</v>
      </c>
    </row>
    <row r="1643" ht="14.25" customHeight="1">
      <c r="A1643" s="280" t="s">
        <v>3691</v>
      </c>
      <c r="B1643" s="280" t="s">
        <v>3692</v>
      </c>
      <c r="C1643" s="281">
        <v>1.0</v>
      </c>
    </row>
    <row r="1644" ht="14.25" customHeight="1">
      <c r="A1644" s="280" t="s">
        <v>3693</v>
      </c>
      <c r="B1644" s="280" t="s">
        <v>3694</v>
      </c>
      <c r="C1644" s="281">
        <v>1.0</v>
      </c>
    </row>
    <row r="1645" ht="14.25" customHeight="1">
      <c r="A1645" s="280" t="s">
        <v>3695</v>
      </c>
      <c r="B1645" s="280" t="s">
        <v>3696</v>
      </c>
      <c r="C1645" s="281">
        <v>1.0</v>
      </c>
    </row>
    <row r="1646" ht="14.25" customHeight="1">
      <c r="A1646" s="280" t="s">
        <v>3697</v>
      </c>
      <c r="B1646" s="280" t="s">
        <v>3698</v>
      </c>
      <c r="C1646" s="281">
        <v>1.0</v>
      </c>
    </row>
    <row r="1647" ht="14.25" customHeight="1">
      <c r="A1647" s="280" t="s">
        <v>3699</v>
      </c>
      <c r="B1647" s="280" t="s">
        <v>3700</v>
      </c>
      <c r="C1647" s="281">
        <v>1.0</v>
      </c>
    </row>
    <row r="1648" ht="14.25" customHeight="1">
      <c r="A1648" s="280" t="s">
        <v>3701</v>
      </c>
      <c r="B1648" s="280" t="s">
        <v>3702</v>
      </c>
      <c r="C1648" s="281">
        <v>1.0</v>
      </c>
    </row>
    <row r="1649" ht="14.25" customHeight="1">
      <c r="A1649" s="280" t="s">
        <v>3703</v>
      </c>
      <c r="B1649" s="280" t="s">
        <v>3704</v>
      </c>
      <c r="C1649" s="281">
        <v>1.0</v>
      </c>
    </row>
    <row r="1650" ht="14.25" customHeight="1">
      <c r="A1650" s="280" t="s">
        <v>3705</v>
      </c>
      <c r="B1650" s="280" t="s">
        <v>3706</v>
      </c>
      <c r="C1650" s="281">
        <v>1.0</v>
      </c>
    </row>
    <row r="1651" ht="14.25" customHeight="1">
      <c r="A1651" s="280" t="s">
        <v>3707</v>
      </c>
      <c r="B1651" s="280" t="s">
        <v>3708</v>
      </c>
      <c r="C1651" s="281">
        <v>1.0</v>
      </c>
    </row>
    <row r="1652" ht="14.25" customHeight="1">
      <c r="A1652" s="280" t="s">
        <v>3709</v>
      </c>
      <c r="B1652" s="280" t="s">
        <v>3710</v>
      </c>
      <c r="C1652" s="281">
        <v>1.0</v>
      </c>
    </row>
    <row r="1653" ht="14.25" customHeight="1">
      <c r="A1653" s="280" t="s">
        <v>3711</v>
      </c>
      <c r="B1653" s="280" t="s">
        <v>3712</v>
      </c>
      <c r="C1653" s="281">
        <v>1.0</v>
      </c>
    </row>
    <row r="1654" ht="14.25" customHeight="1">
      <c r="A1654" s="280" t="s">
        <v>3713</v>
      </c>
      <c r="B1654" s="280" t="s">
        <v>3714</v>
      </c>
      <c r="C1654" s="281">
        <v>1.0</v>
      </c>
    </row>
    <row r="1655" ht="14.25" customHeight="1">
      <c r="A1655" s="280" t="s">
        <v>3715</v>
      </c>
      <c r="B1655" s="280" t="s">
        <v>3716</v>
      </c>
      <c r="C1655" s="281">
        <v>1.0</v>
      </c>
    </row>
    <row r="1656" ht="14.25" customHeight="1">
      <c r="A1656" s="280" t="s">
        <v>3717</v>
      </c>
      <c r="B1656" s="280" t="s">
        <v>3718</v>
      </c>
      <c r="C1656" s="281">
        <v>1.0</v>
      </c>
    </row>
    <row r="1657" ht="14.25" customHeight="1">
      <c r="A1657" s="280" t="s">
        <v>3719</v>
      </c>
      <c r="B1657" s="280" t="s">
        <v>3720</v>
      </c>
      <c r="C1657" s="281">
        <v>1.0</v>
      </c>
    </row>
    <row r="1658" ht="14.25" customHeight="1">
      <c r="A1658" s="280" t="s">
        <v>3721</v>
      </c>
      <c r="B1658" s="280" t="s">
        <v>3722</v>
      </c>
      <c r="C1658" s="281">
        <v>1.0</v>
      </c>
    </row>
    <row r="1659" ht="14.25" customHeight="1">
      <c r="A1659" s="280" t="s">
        <v>3723</v>
      </c>
      <c r="B1659" s="280" t="s">
        <v>3724</v>
      </c>
      <c r="C1659" s="281">
        <v>1.0</v>
      </c>
    </row>
    <row r="1660" ht="14.25" customHeight="1">
      <c r="A1660" s="280" t="s">
        <v>3725</v>
      </c>
      <c r="B1660" s="280" t="s">
        <v>3726</v>
      </c>
      <c r="C1660" s="281">
        <v>1.0</v>
      </c>
    </row>
    <row r="1661" ht="14.25" customHeight="1">
      <c r="A1661" s="280" t="s">
        <v>3727</v>
      </c>
      <c r="B1661" s="280" t="s">
        <v>3728</v>
      </c>
      <c r="C1661" s="281">
        <v>1.0</v>
      </c>
    </row>
    <row r="1662" ht="14.25" customHeight="1">
      <c r="A1662" s="280" t="s">
        <v>3729</v>
      </c>
      <c r="B1662" s="280" t="s">
        <v>3730</v>
      </c>
      <c r="C1662" s="281">
        <v>1.0</v>
      </c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8.43"/>
    <col customWidth="1" min="2" max="2" width="40.86"/>
    <col customWidth="1" min="3" max="3" width="2.29"/>
    <col customWidth="1" min="4" max="4" width="11.57"/>
    <col customWidth="1" min="5" max="5" width="2.29"/>
    <col customWidth="1" min="6" max="17" width="11.57"/>
    <col customWidth="1" min="18" max="18" width="2.29"/>
    <col customWidth="1" min="19" max="20" width="9.14"/>
    <col customWidth="1" min="21" max="30" width="11.57"/>
  </cols>
  <sheetData>
    <row r="1" ht="11.25" customHeight="1">
      <c r="A1" s="4"/>
      <c r="B1" s="4"/>
      <c r="C1" s="4"/>
      <c r="D1" s="4"/>
      <c r="E1" s="4"/>
      <c r="F1" s="168" t="s">
        <v>3731</v>
      </c>
      <c r="R1" s="4"/>
      <c r="S1" s="168" t="s">
        <v>3732</v>
      </c>
    </row>
    <row r="2" ht="11.25" customHeight="1">
      <c r="A2" s="284" t="s">
        <v>157</v>
      </c>
      <c r="B2" s="285" t="s">
        <v>158</v>
      </c>
      <c r="C2" s="4"/>
      <c r="D2" s="284" t="s">
        <v>3733</v>
      </c>
      <c r="E2" s="4"/>
      <c r="F2" s="286" t="s">
        <v>94</v>
      </c>
      <c r="G2" s="287" t="s">
        <v>97</v>
      </c>
      <c r="H2" s="287" t="s">
        <v>100</v>
      </c>
      <c r="I2" s="287" t="s">
        <v>103</v>
      </c>
      <c r="J2" s="287" t="s">
        <v>3734</v>
      </c>
      <c r="K2" s="287" t="s">
        <v>106</v>
      </c>
      <c r="L2" s="287" t="s">
        <v>108</v>
      </c>
      <c r="M2" s="287" t="s">
        <v>110</v>
      </c>
      <c r="N2" s="287" t="s">
        <v>112</v>
      </c>
      <c r="O2" s="287" t="s">
        <v>114</v>
      </c>
      <c r="P2" s="287" t="s">
        <v>117</v>
      </c>
      <c r="Q2" s="285" t="s">
        <v>123</v>
      </c>
      <c r="R2" s="4"/>
      <c r="S2" s="286" t="s">
        <v>94</v>
      </c>
      <c r="T2" s="287" t="s">
        <v>97</v>
      </c>
      <c r="U2" s="287" t="s">
        <v>100</v>
      </c>
      <c r="V2" s="287" t="s">
        <v>103</v>
      </c>
      <c r="W2" s="287" t="s">
        <v>3734</v>
      </c>
      <c r="X2" s="287" t="s">
        <v>106</v>
      </c>
      <c r="Y2" s="287" t="s">
        <v>108</v>
      </c>
      <c r="Z2" s="287" t="s">
        <v>110</v>
      </c>
      <c r="AA2" s="287" t="s">
        <v>112</v>
      </c>
      <c r="AB2" s="287" t="s">
        <v>114</v>
      </c>
      <c r="AC2" s="287" t="s">
        <v>117</v>
      </c>
      <c r="AD2" s="285" t="s">
        <v>123</v>
      </c>
    </row>
    <row r="3" ht="11.25" customHeight="1">
      <c r="A3" s="174" t="s">
        <v>272</v>
      </c>
      <c r="B3" s="11" t="s">
        <v>3735</v>
      </c>
      <c r="C3" s="4"/>
      <c r="D3" s="64">
        <f>SUMIFS(Selection!X:X,Selection!B:B,'Screws allocation'!A3)</f>
        <v>0</v>
      </c>
      <c r="E3" s="4"/>
      <c r="F3" s="13">
        <v>0.0</v>
      </c>
      <c r="G3" s="4">
        <v>0.0</v>
      </c>
      <c r="H3" s="4">
        <v>1.0</v>
      </c>
      <c r="I3" s="4">
        <v>2.0</v>
      </c>
      <c r="J3" s="4">
        <v>0.0</v>
      </c>
      <c r="K3" s="4">
        <v>0.0</v>
      </c>
      <c r="L3" s="4">
        <v>0.0</v>
      </c>
      <c r="M3" s="4">
        <v>0.0</v>
      </c>
      <c r="N3" s="4">
        <v>0.0</v>
      </c>
      <c r="O3" s="4">
        <v>6.0</v>
      </c>
      <c r="P3" s="4">
        <v>0.0</v>
      </c>
      <c r="Q3" s="14">
        <v>0.0</v>
      </c>
      <c r="R3" s="4"/>
      <c r="S3" s="13">
        <f t="shared" ref="S3:AD3" si="1">F3*$D3</f>
        <v>0</v>
      </c>
      <c r="T3" s="4">
        <f t="shared" si="1"/>
        <v>0</v>
      </c>
      <c r="U3" s="4">
        <f t="shared" si="1"/>
        <v>0</v>
      </c>
      <c r="V3" s="4">
        <f t="shared" si="1"/>
        <v>0</v>
      </c>
      <c r="W3" s="4">
        <f t="shared" si="1"/>
        <v>0</v>
      </c>
      <c r="X3" s="4">
        <f t="shared" si="1"/>
        <v>0</v>
      </c>
      <c r="Y3" s="4">
        <f t="shared" si="1"/>
        <v>0</v>
      </c>
      <c r="Z3" s="4">
        <f t="shared" si="1"/>
        <v>0</v>
      </c>
      <c r="AA3" s="4">
        <f t="shared" si="1"/>
        <v>0</v>
      </c>
      <c r="AB3" s="4">
        <f t="shared" si="1"/>
        <v>0</v>
      </c>
      <c r="AC3" s="4">
        <f t="shared" si="1"/>
        <v>0</v>
      </c>
      <c r="AD3" s="14">
        <f t="shared" si="1"/>
        <v>0</v>
      </c>
    </row>
    <row r="4" ht="11.25" customHeight="1">
      <c r="A4" s="186" t="s">
        <v>273</v>
      </c>
      <c r="B4" s="14" t="s">
        <v>3736</v>
      </c>
      <c r="C4" s="4"/>
      <c r="D4" s="64">
        <f>SUMIFS(Selection!X:X,Selection!B:B,'Screws allocation'!A4)</f>
        <v>0</v>
      </c>
      <c r="E4" s="4"/>
      <c r="F4" s="13">
        <v>0.0</v>
      </c>
      <c r="G4" s="4">
        <v>0.0</v>
      </c>
      <c r="H4" s="4">
        <v>0.0</v>
      </c>
      <c r="I4" s="4">
        <v>1.0</v>
      </c>
      <c r="J4" s="4">
        <v>0.0</v>
      </c>
      <c r="K4" s="4">
        <v>0.0</v>
      </c>
      <c r="L4" s="4">
        <v>0.0</v>
      </c>
      <c r="M4" s="4">
        <v>0.0</v>
      </c>
      <c r="N4" s="4">
        <v>0.0</v>
      </c>
      <c r="O4" s="4"/>
      <c r="P4" s="4">
        <v>4.0</v>
      </c>
      <c r="Q4" s="14">
        <v>0.0</v>
      </c>
      <c r="R4" s="4"/>
      <c r="S4" s="13">
        <f t="shared" ref="S4:AD4" si="2">F4*$D4</f>
        <v>0</v>
      </c>
      <c r="T4" s="4">
        <f t="shared" si="2"/>
        <v>0</v>
      </c>
      <c r="U4" s="4">
        <f t="shared" si="2"/>
        <v>0</v>
      </c>
      <c r="V4" s="4">
        <f t="shared" si="2"/>
        <v>0</v>
      </c>
      <c r="W4" s="4">
        <f t="shared" si="2"/>
        <v>0</v>
      </c>
      <c r="X4" s="4">
        <f t="shared" si="2"/>
        <v>0</v>
      </c>
      <c r="Y4" s="4">
        <f t="shared" si="2"/>
        <v>0</v>
      </c>
      <c r="Z4" s="4">
        <f t="shared" si="2"/>
        <v>0</v>
      </c>
      <c r="AA4" s="4">
        <f t="shared" si="2"/>
        <v>0</v>
      </c>
      <c r="AB4" s="4">
        <f t="shared" si="2"/>
        <v>0</v>
      </c>
      <c r="AC4" s="4">
        <f t="shared" si="2"/>
        <v>0</v>
      </c>
      <c r="AD4" s="14">
        <f t="shared" si="2"/>
        <v>0</v>
      </c>
    </row>
    <row r="5" ht="11.25" customHeight="1">
      <c r="A5" s="186" t="s">
        <v>265</v>
      </c>
      <c r="B5" s="14" t="s">
        <v>3737</v>
      </c>
      <c r="C5" s="4"/>
      <c r="D5" s="64">
        <f>SUMIFS(Selection!X:X,Selection!B:B,'Screws allocation'!A5)</f>
        <v>0</v>
      </c>
      <c r="E5" s="4"/>
      <c r="F5" s="13">
        <v>0.0</v>
      </c>
      <c r="G5" s="4">
        <v>1.0</v>
      </c>
      <c r="H5" s="4">
        <v>0.0</v>
      </c>
      <c r="I5" s="4">
        <v>0.0</v>
      </c>
      <c r="J5" s="4">
        <v>0.0</v>
      </c>
      <c r="K5" s="4">
        <v>0.0</v>
      </c>
      <c r="L5" s="4">
        <v>0.0</v>
      </c>
      <c r="M5" s="4">
        <v>0.0</v>
      </c>
      <c r="N5" s="4">
        <v>0.0</v>
      </c>
      <c r="O5" s="4">
        <v>1.0</v>
      </c>
      <c r="P5" s="4">
        <v>0.0</v>
      </c>
      <c r="Q5" s="14">
        <v>0.0</v>
      </c>
      <c r="R5" s="4"/>
      <c r="S5" s="13">
        <f t="shared" ref="S5:AD5" si="3">F5*$D5</f>
        <v>0</v>
      </c>
      <c r="T5" s="4">
        <f t="shared" si="3"/>
        <v>0</v>
      </c>
      <c r="U5" s="4">
        <f t="shared" si="3"/>
        <v>0</v>
      </c>
      <c r="V5" s="4">
        <f t="shared" si="3"/>
        <v>0</v>
      </c>
      <c r="W5" s="4">
        <f t="shared" si="3"/>
        <v>0</v>
      </c>
      <c r="X5" s="4">
        <f t="shared" si="3"/>
        <v>0</v>
      </c>
      <c r="Y5" s="4">
        <f t="shared" si="3"/>
        <v>0</v>
      </c>
      <c r="Z5" s="4">
        <f t="shared" si="3"/>
        <v>0</v>
      </c>
      <c r="AA5" s="4">
        <f t="shared" si="3"/>
        <v>0</v>
      </c>
      <c r="AB5" s="4">
        <f t="shared" si="3"/>
        <v>0</v>
      </c>
      <c r="AC5" s="4">
        <f t="shared" si="3"/>
        <v>0</v>
      </c>
      <c r="AD5" s="14">
        <f t="shared" si="3"/>
        <v>0</v>
      </c>
    </row>
    <row r="6" ht="11.25" customHeight="1">
      <c r="A6" s="186" t="s">
        <v>256</v>
      </c>
      <c r="B6" s="14" t="s">
        <v>3738</v>
      </c>
      <c r="C6" s="4"/>
      <c r="D6" s="64">
        <f>SUMIFS(Selection!X:X,Selection!B:B,'Screws allocation'!A6)</f>
        <v>0</v>
      </c>
      <c r="E6" s="4"/>
      <c r="F6" s="13">
        <v>0.0</v>
      </c>
      <c r="G6" s="4">
        <v>1.0</v>
      </c>
      <c r="H6" s="4">
        <v>2.0</v>
      </c>
      <c r="I6" s="4">
        <v>0.0</v>
      </c>
      <c r="J6" s="4">
        <v>0.0</v>
      </c>
      <c r="K6" s="4">
        <v>0.0</v>
      </c>
      <c r="L6" s="4">
        <v>0.0</v>
      </c>
      <c r="M6" s="4">
        <v>0.0</v>
      </c>
      <c r="N6" s="4">
        <v>0.0</v>
      </c>
      <c r="O6" s="4"/>
      <c r="P6" s="4">
        <v>13.0</v>
      </c>
      <c r="Q6" s="14">
        <v>0.0</v>
      </c>
      <c r="R6" s="4"/>
      <c r="S6" s="13">
        <f t="shared" ref="S6:AD6" si="4">F6*$D6</f>
        <v>0</v>
      </c>
      <c r="T6" s="4">
        <f t="shared" si="4"/>
        <v>0</v>
      </c>
      <c r="U6" s="4">
        <f t="shared" si="4"/>
        <v>0</v>
      </c>
      <c r="V6" s="4">
        <f t="shared" si="4"/>
        <v>0</v>
      </c>
      <c r="W6" s="4">
        <f t="shared" si="4"/>
        <v>0</v>
      </c>
      <c r="X6" s="4">
        <f t="shared" si="4"/>
        <v>0</v>
      </c>
      <c r="Y6" s="4">
        <f t="shared" si="4"/>
        <v>0</v>
      </c>
      <c r="Z6" s="4">
        <f t="shared" si="4"/>
        <v>0</v>
      </c>
      <c r="AA6" s="4">
        <f t="shared" si="4"/>
        <v>0</v>
      </c>
      <c r="AB6" s="4">
        <f t="shared" si="4"/>
        <v>0</v>
      </c>
      <c r="AC6" s="4">
        <f t="shared" si="4"/>
        <v>0</v>
      </c>
      <c r="AD6" s="14">
        <f t="shared" si="4"/>
        <v>0</v>
      </c>
    </row>
    <row r="7" ht="11.25" customHeight="1">
      <c r="A7" s="186" t="s">
        <v>266</v>
      </c>
      <c r="B7" s="14" t="s">
        <v>3739</v>
      </c>
      <c r="C7" s="4"/>
      <c r="D7" s="64">
        <f>SUMIFS(Selection!X:X,Selection!B:B,'Screws allocation'!A7)</f>
        <v>0</v>
      </c>
      <c r="E7" s="4"/>
      <c r="F7" s="13">
        <v>0.0</v>
      </c>
      <c r="G7" s="4">
        <v>0.0</v>
      </c>
      <c r="H7" s="4">
        <v>0.0</v>
      </c>
      <c r="I7" s="4">
        <v>0.0</v>
      </c>
      <c r="J7" s="4">
        <v>0.0</v>
      </c>
      <c r="K7" s="4">
        <v>0.0</v>
      </c>
      <c r="L7" s="4">
        <v>2.0</v>
      </c>
      <c r="M7" s="4">
        <v>1.0</v>
      </c>
      <c r="N7" s="4">
        <v>0.0</v>
      </c>
      <c r="O7" s="4"/>
      <c r="P7" s="4">
        <v>16.0</v>
      </c>
      <c r="Q7" s="14">
        <v>0.0</v>
      </c>
      <c r="R7" s="4"/>
      <c r="S7" s="13">
        <f t="shared" ref="S7:AD7" si="5">F7*$D7</f>
        <v>0</v>
      </c>
      <c r="T7" s="4">
        <f t="shared" si="5"/>
        <v>0</v>
      </c>
      <c r="U7" s="4">
        <f t="shared" si="5"/>
        <v>0</v>
      </c>
      <c r="V7" s="4">
        <f t="shared" si="5"/>
        <v>0</v>
      </c>
      <c r="W7" s="4">
        <f t="shared" si="5"/>
        <v>0</v>
      </c>
      <c r="X7" s="4">
        <f t="shared" si="5"/>
        <v>0</v>
      </c>
      <c r="Y7" s="4">
        <f t="shared" si="5"/>
        <v>0</v>
      </c>
      <c r="Z7" s="4">
        <f t="shared" si="5"/>
        <v>0</v>
      </c>
      <c r="AA7" s="4">
        <f t="shared" si="5"/>
        <v>0</v>
      </c>
      <c r="AB7" s="4">
        <f t="shared" si="5"/>
        <v>0</v>
      </c>
      <c r="AC7" s="4">
        <f t="shared" si="5"/>
        <v>0</v>
      </c>
      <c r="AD7" s="14">
        <f t="shared" si="5"/>
        <v>0</v>
      </c>
    </row>
    <row r="8" ht="11.25" customHeight="1">
      <c r="A8" s="186" t="s">
        <v>484</v>
      </c>
      <c r="B8" s="14" t="s">
        <v>3740</v>
      </c>
      <c r="C8" s="4"/>
      <c r="D8" s="64">
        <f>SUMIFS(Selection!X:X,Selection!B:B,'Screws allocation'!A8)</f>
        <v>0</v>
      </c>
      <c r="E8" s="4"/>
      <c r="F8" s="13">
        <v>0.0</v>
      </c>
      <c r="G8" s="4">
        <v>0.0</v>
      </c>
      <c r="H8" s="4">
        <v>0.0</v>
      </c>
      <c r="I8" s="4">
        <v>5.0</v>
      </c>
      <c r="J8" s="4">
        <v>0.0</v>
      </c>
      <c r="K8" s="4">
        <v>0.0</v>
      </c>
      <c r="L8" s="4">
        <v>0.0</v>
      </c>
      <c r="M8" s="4">
        <v>0.0</v>
      </c>
      <c r="N8" s="4">
        <v>0.0</v>
      </c>
      <c r="O8" s="4">
        <v>10.0</v>
      </c>
      <c r="P8" s="4">
        <v>0.0</v>
      </c>
      <c r="Q8" s="14">
        <v>0.0</v>
      </c>
      <c r="R8" s="4"/>
      <c r="S8" s="13">
        <f t="shared" ref="S8:AD8" si="6">F8*$D8</f>
        <v>0</v>
      </c>
      <c r="T8" s="4">
        <f t="shared" si="6"/>
        <v>0</v>
      </c>
      <c r="U8" s="4">
        <f t="shared" si="6"/>
        <v>0</v>
      </c>
      <c r="V8" s="4">
        <f t="shared" si="6"/>
        <v>0</v>
      </c>
      <c r="W8" s="4">
        <f t="shared" si="6"/>
        <v>0</v>
      </c>
      <c r="X8" s="4">
        <f t="shared" si="6"/>
        <v>0</v>
      </c>
      <c r="Y8" s="4">
        <f t="shared" si="6"/>
        <v>0</v>
      </c>
      <c r="Z8" s="4">
        <f t="shared" si="6"/>
        <v>0</v>
      </c>
      <c r="AA8" s="4">
        <f t="shared" si="6"/>
        <v>0</v>
      </c>
      <c r="AB8" s="4">
        <f t="shared" si="6"/>
        <v>0</v>
      </c>
      <c r="AC8" s="4">
        <f t="shared" si="6"/>
        <v>0</v>
      </c>
      <c r="AD8" s="14">
        <f t="shared" si="6"/>
        <v>0</v>
      </c>
    </row>
    <row r="9" ht="11.25" customHeight="1">
      <c r="A9" s="186" t="s">
        <v>3741</v>
      </c>
      <c r="B9" s="14" t="s">
        <v>3742</v>
      </c>
      <c r="C9" s="4"/>
      <c r="D9" s="64">
        <f>SUMIFS(Selection!X:X,Selection!B:B,'Screws allocation'!A9)</f>
        <v>0</v>
      </c>
      <c r="E9" s="4"/>
      <c r="F9" s="13">
        <v>0.0</v>
      </c>
      <c r="G9" s="4">
        <v>0.0</v>
      </c>
      <c r="H9" s="4">
        <v>0.0</v>
      </c>
      <c r="I9" s="4">
        <v>0.0</v>
      </c>
      <c r="J9" s="4">
        <v>0.0</v>
      </c>
      <c r="K9" s="4">
        <v>1.0</v>
      </c>
      <c r="L9" s="4">
        <v>0.0</v>
      </c>
      <c r="M9" s="4">
        <v>0.0</v>
      </c>
      <c r="N9" s="4">
        <v>0.0</v>
      </c>
      <c r="O9" s="4">
        <v>5.0</v>
      </c>
      <c r="P9" s="4">
        <v>0.0</v>
      </c>
      <c r="Q9" s="14">
        <v>0.0</v>
      </c>
      <c r="R9" s="4"/>
      <c r="S9" s="13">
        <f t="shared" ref="S9:AD9" si="7">F9*$D9</f>
        <v>0</v>
      </c>
      <c r="T9" s="4">
        <f t="shared" si="7"/>
        <v>0</v>
      </c>
      <c r="U9" s="4">
        <f t="shared" si="7"/>
        <v>0</v>
      </c>
      <c r="V9" s="4">
        <f t="shared" si="7"/>
        <v>0</v>
      </c>
      <c r="W9" s="4">
        <f t="shared" si="7"/>
        <v>0</v>
      </c>
      <c r="X9" s="4">
        <f t="shared" si="7"/>
        <v>0</v>
      </c>
      <c r="Y9" s="4">
        <f t="shared" si="7"/>
        <v>0</v>
      </c>
      <c r="Z9" s="4">
        <f t="shared" si="7"/>
        <v>0</v>
      </c>
      <c r="AA9" s="4">
        <f t="shared" si="7"/>
        <v>0</v>
      </c>
      <c r="AB9" s="4">
        <f t="shared" si="7"/>
        <v>0</v>
      </c>
      <c r="AC9" s="4">
        <f t="shared" si="7"/>
        <v>0</v>
      </c>
      <c r="AD9" s="14">
        <f t="shared" si="7"/>
        <v>0</v>
      </c>
    </row>
    <row r="10" ht="11.25" customHeight="1">
      <c r="A10" s="186" t="s">
        <v>476</v>
      </c>
      <c r="B10" s="14" t="s">
        <v>3743</v>
      </c>
      <c r="C10" s="4"/>
      <c r="D10" s="64">
        <f>SUMIFS(Selection!X:X,Selection!B:B,'Screws allocation'!A10)</f>
        <v>0</v>
      </c>
      <c r="E10" s="4"/>
      <c r="F10" s="13">
        <v>0.0</v>
      </c>
      <c r="G10" s="4">
        <v>0.0</v>
      </c>
      <c r="H10" s="4">
        <v>0.0</v>
      </c>
      <c r="I10" s="4">
        <v>0.0</v>
      </c>
      <c r="J10" s="4">
        <v>0.0</v>
      </c>
      <c r="K10" s="4">
        <v>1.0</v>
      </c>
      <c r="L10" s="4">
        <v>0.0</v>
      </c>
      <c r="M10" s="4">
        <v>0.0</v>
      </c>
      <c r="N10" s="4">
        <v>0.0</v>
      </c>
      <c r="O10" s="4">
        <v>5.0</v>
      </c>
      <c r="P10" s="4">
        <v>0.0</v>
      </c>
      <c r="Q10" s="14">
        <v>0.0</v>
      </c>
      <c r="R10" s="4"/>
      <c r="S10" s="13">
        <f t="shared" ref="S10:AD10" si="8">F10*$D10</f>
        <v>0</v>
      </c>
      <c r="T10" s="4">
        <f t="shared" si="8"/>
        <v>0</v>
      </c>
      <c r="U10" s="4">
        <f t="shared" si="8"/>
        <v>0</v>
      </c>
      <c r="V10" s="4">
        <f t="shared" si="8"/>
        <v>0</v>
      </c>
      <c r="W10" s="4">
        <f t="shared" si="8"/>
        <v>0</v>
      </c>
      <c r="X10" s="4">
        <f t="shared" si="8"/>
        <v>0</v>
      </c>
      <c r="Y10" s="4">
        <f t="shared" si="8"/>
        <v>0</v>
      </c>
      <c r="Z10" s="4">
        <f t="shared" si="8"/>
        <v>0</v>
      </c>
      <c r="AA10" s="4">
        <f t="shared" si="8"/>
        <v>0</v>
      </c>
      <c r="AB10" s="4">
        <f t="shared" si="8"/>
        <v>0</v>
      </c>
      <c r="AC10" s="4">
        <f t="shared" si="8"/>
        <v>0</v>
      </c>
      <c r="AD10" s="14">
        <f t="shared" si="8"/>
        <v>0</v>
      </c>
    </row>
    <row r="11" ht="11.25" customHeight="1">
      <c r="A11" s="186" t="s">
        <v>271</v>
      </c>
      <c r="B11" s="14" t="s">
        <v>3744</v>
      </c>
      <c r="C11" s="4"/>
      <c r="D11" s="64">
        <f>SUMIFS(Selection!X:X,Selection!B:B,'Screws allocation'!A11)</f>
        <v>0</v>
      </c>
      <c r="E11" s="4"/>
      <c r="F11" s="13">
        <v>0.0</v>
      </c>
      <c r="G11" s="4">
        <v>0.0</v>
      </c>
      <c r="H11" s="4">
        <v>0.0</v>
      </c>
      <c r="I11" s="4">
        <v>0.0</v>
      </c>
      <c r="J11" s="4">
        <v>0.0</v>
      </c>
      <c r="K11" s="4">
        <v>0.0</v>
      </c>
      <c r="L11" s="4">
        <v>1.0</v>
      </c>
      <c r="M11" s="4">
        <v>0.0</v>
      </c>
      <c r="N11" s="4">
        <v>0.0</v>
      </c>
      <c r="O11" s="4">
        <v>3.0</v>
      </c>
      <c r="P11" s="4">
        <v>0.0</v>
      </c>
      <c r="Q11" s="14">
        <v>0.0</v>
      </c>
      <c r="R11" s="4"/>
      <c r="S11" s="13">
        <f t="shared" ref="S11:AD11" si="9">F11*$D11</f>
        <v>0</v>
      </c>
      <c r="T11" s="4">
        <f t="shared" si="9"/>
        <v>0</v>
      </c>
      <c r="U11" s="4">
        <f t="shared" si="9"/>
        <v>0</v>
      </c>
      <c r="V11" s="4">
        <f t="shared" si="9"/>
        <v>0</v>
      </c>
      <c r="W11" s="4">
        <f t="shared" si="9"/>
        <v>0</v>
      </c>
      <c r="X11" s="4">
        <f t="shared" si="9"/>
        <v>0</v>
      </c>
      <c r="Y11" s="4">
        <f t="shared" si="9"/>
        <v>0</v>
      </c>
      <c r="Z11" s="4">
        <f t="shared" si="9"/>
        <v>0</v>
      </c>
      <c r="AA11" s="4">
        <f t="shared" si="9"/>
        <v>0</v>
      </c>
      <c r="AB11" s="4">
        <f t="shared" si="9"/>
        <v>0</v>
      </c>
      <c r="AC11" s="4">
        <f t="shared" si="9"/>
        <v>0</v>
      </c>
      <c r="AD11" s="14">
        <f t="shared" si="9"/>
        <v>0</v>
      </c>
    </row>
    <row r="12" ht="11.25" customHeight="1">
      <c r="A12" s="186" t="s">
        <v>258</v>
      </c>
      <c r="B12" s="14" t="s">
        <v>3745</v>
      </c>
      <c r="C12" s="4"/>
      <c r="D12" s="64">
        <f>SUMIFS(Selection!X:X,Selection!B:B,'Screws allocation'!A12)</f>
        <v>0</v>
      </c>
      <c r="E12" s="4"/>
      <c r="F12" s="13">
        <v>0.0</v>
      </c>
      <c r="G12" s="4">
        <v>0.0</v>
      </c>
      <c r="H12" s="4">
        <v>0.0</v>
      </c>
      <c r="I12" s="4">
        <v>0.0</v>
      </c>
      <c r="J12" s="4">
        <v>0.0</v>
      </c>
      <c r="K12" s="4">
        <v>0.0</v>
      </c>
      <c r="L12" s="4">
        <v>1.0</v>
      </c>
      <c r="M12" s="4">
        <v>0.0</v>
      </c>
      <c r="N12" s="4">
        <v>0.0</v>
      </c>
      <c r="O12" s="4">
        <v>1.0</v>
      </c>
      <c r="P12" s="4">
        <v>0.0</v>
      </c>
      <c r="Q12" s="14">
        <v>0.0</v>
      </c>
      <c r="R12" s="4"/>
      <c r="S12" s="13">
        <f t="shared" ref="S12:AD12" si="10">F12*$D12</f>
        <v>0</v>
      </c>
      <c r="T12" s="4">
        <f t="shared" si="10"/>
        <v>0</v>
      </c>
      <c r="U12" s="4">
        <f t="shared" si="10"/>
        <v>0</v>
      </c>
      <c r="V12" s="4">
        <f t="shared" si="10"/>
        <v>0</v>
      </c>
      <c r="W12" s="4">
        <f t="shared" si="10"/>
        <v>0</v>
      </c>
      <c r="X12" s="4">
        <f t="shared" si="10"/>
        <v>0</v>
      </c>
      <c r="Y12" s="4">
        <f t="shared" si="10"/>
        <v>0</v>
      </c>
      <c r="Z12" s="4">
        <f t="shared" si="10"/>
        <v>0</v>
      </c>
      <c r="AA12" s="4">
        <f t="shared" si="10"/>
        <v>0</v>
      </c>
      <c r="AB12" s="4">
        <f t="shared" si="10"/>
        <v>0</v>
      </c>
      <c r="AC12" s="4">
        <f t="shared" si="10"/>
        <v>0</v>
      </c>
      <c r="AD12" s="14">
        <f t="shared" si="10"/>
        <v>0</v>
      </c>
    </row>
    <row r="13" ht="11.25" customHeight="1">
      <c r="A13" s="186" t="s">
        <v>257</v>
      </c>
      <c r="B13" s="14" t="s">
        <v>3746</v>
      </c>
      <c r="C13" s="4"/>
      <c r="D13" s="64">
        <f>SUMIFS(Selection!X:X,Selection!B:B,'Screws allocation'!A13)</f>
        <v>0</v>
      </c>
      <c r="E13" s="4"/>
      <c r="F13" s="13">
        <v>0.0</v>
      </c>
      <c r="G13" s="4">
        <v>0.0</v>
      </c>
      <c r="H13" s="4">
        <v>2.0</v>
      </c>
      <c r="I13" s="4">
        <v>1.0</v>
      </c>
      <c r="J13" s="4">
        <v>0.0</v>
      </c>
      <c r="K13" s="4">
        <v>0.0</v>
      </c>
      <c r="L13" s="4">
        <v>0.0</v>
      </c>
      <c r="M13" s="4">
        <v>0.0</v>
      </c>
      <c r="N13" s="4">
        <v>0.0</v>
      </c>
      <c r="O13" s="4">
        <v>3.0</v>
      </c>
      <c r="P13" s="4">
        <v>0.0</v>
      </c>
      <c r="Q13" s="14">
        <v>0.0</v>
      </c>
      <c r="R13" s="4"/>
      <c r="S13" s="13">
        <f t="shared" ref="S13:AD13" si="11">F13*$D13</f>
        <v>0</v>
      </c>
      <c r="T13" s="4">
        <f t="shared" si="11"/>
        <v>0</v>
      </c>
      <c r="U13" s="4">
        <f t="shared" si="11"/>
        <v>0</v>
      </c>
      <c r="V13" s="4">
        <f t="shared" si="11"/>
        <v>0</v>
      </c>
      <c r="W13" s="4">
        <f t="shared" si="11"/>
        <v>0</v>
      </c>
      <c r="X13" s="4">
        <f t="shared" si="11"/>
        <v>0</v>
      </c>
      <c r="Y13" s="4">
        <f t="shared" si="11"/>
        <v>0</v>
      </c>
      <c r="Z13" s="4">
        <f t="shared" si="11"/>
        <v>0</v>
      </c>
      <c r="AA13" s="4">
        <f t="shared" si="11"/>
        <v>0</v>
      </c>
      <c r="AB13" s="4">
        <f t="shared" si="11"/>
        <v>0</v>
      </c>
      <c r="AC13" s="4">
        <f t="shared" si="11"/>
        <v>0</v>
      </c>
      <c r="AD13" s="14">
        <f t="shared" si="11"/>
        <v>0</v>
      </c>
    </row>
    <row r="14" ht="11.25" customHeight="1">
      <c r="A14" s="186" t="s">
        <v>472</v>
      </c>
      <c r="B14" s="14" t="s">
        <v>3747</v>
      </c>
      <c r="C14" s="4"/>
      <c r="D14" s="64">
        <f>SUMIFS(Selection!X:X,Selection!B:B,'Screws allocation'!A14)</f>
        <v>0</v>
      </c>
      <c r="E14" s="4"/>
      <c r="F14" s="13">
        <v>0.0</v>
      </c>
      <c r="G14" s="4">
        <v>0.0</v>
      </c>
      <c r="H14" s="4">
        <v>5.0</v>
      </c>
      <c r="I14" s="4">
        <v>0.0</v>
      </c>
      <c r="J14" s="4">
        <v>0.0</v>
      </c>
      <c r="K14" s="4">
        <v>0.0</v>
      </c>
      <c r="L14" s="4">
        <v>0.0</v>
      </c>
      <c r="M14" s="4">
        <v>0.0</v>
      </c>
      <c r="N14" s="4">
        <v>0.0</v>
      </c>
      <c r="O14" s="4">
        <v>5.0</v>
      </c>
      <c r="P14" s="4">
        <v>0.0</v>
      </c>
      <c r="Q14" s="14">
        <v>0.0</v>
      </c>
      <c r="R14" s="4"/>
      <c r="S14" s="13">
        <f t="shared" ref="S14:AD14" si="12">F14*$D14</f>
        <v>0</v>
      </c>
      <c r="T14" s="4">
        <f t="shared" si="12"/>
        <v>0</v>
      </c>
      <c r="U14" s="4">
        <f t="shared" si="12"/>
        <v>0</v>
      </c>
      <c r="V14" s="4">
        <f t="shared" si="12"/>
        <v>0</v>
      </c>
      <c r="W14" s="4">
        <f t="shared" si="12"/>
        <v>0</v>
      </c>
      <c r="X14" s="4">
        <f t="shared" si="12"/>
        <v>0</v>
      </c>
      <c r="Y14" s="4">
        <f t="shared" si="12"/>
        <v>0</v>
      </c>
      <c r="Z14" s="4">
        <f t="shared" si="12"/>
        <v>0</v>
      </c>
      <c r="AA14" s="4">
        <f t="shared" si="12"/>
        <v>0</v>
      </c>
      <c r="AB14" s="4">
        <f t="shared" si="12"/>
        <v>0</v>
      </c>
      <c r="AC14" s="4">
        <f t="shared" si="12"/>
        <v>0</v>
      </c>
      <c r="AD14" s="14">
        <f t="shared" si="12"/>
        <v>0</v>
      </c>
    </row>
    <row r="15" ht="11.25" customHeight="1">
      <c r="A15" s="186" t="s">
        <v>3748</v>
      </c>
      <c r="B15" s="14" t="s">
        <v>3749</v>
      </c>
      <c r="C15" s="4"/>
      <c r="D15" s="64">
        <f>SUMIFS(Selection!X:X,Selection!B:B,'Screws allocation'!A15)</f>
        <v>0</v>
      </c>
      <c r="E15" s="4"/>
      <c r="F15" s="13">
        <v>0.0</v>
      </c>
      <c r="G15" s="4">
        <v>0.0</v>
      </c>
      <c r="H15" s="4">
        <v>2.0</v>
      </c>
      <c r="I15" s="4">
        <v>1.0</v>
      </c>
      <c r="J15" s="4">
        <v>0.0</v>
      </c>
      <c r="K15" s="4">
        <v>0.0</v>
      </c>
      <c r="L15" s="4">
        <v>0.0</v>
      </c>
      <c r="M15" s="4">
        <v>0.0</v>
      </c>
      <c r="N15" s="4">
        <v>0.0</v>
      </c>
      <c r="O15" s="4">
        <v>10.0</v>
      </c>
      <c r="P15" s="4">
        <v>0.0</v>
      </c>
      <c r="Q15" s="14">
        <v>0.0</v>
      </c>
      <c r="R15" s="4"/>
      <c r="S15" s="13">
        <f t="shared" ref="S15:AD15" si="13">F15*$D15</f>
        <v>0</v>
      </c>
      <c r="T15" s="4">
        <f t="shared" si="13"/>
        <v>0</v>
      </c>
      <c r="U15" s="4">
        <f t="shared" si="13"/>
        <v>0</v>
      </c>
      <c r="V15" s="4">
        <f t="shared" si="13"/>
        <v>0</v>
      </c>
      <c r="W15" s="4">
        <f t="shared" si="13"/>
        <v>0</v>
      </c>
      <c r="X15" s="4">
        <f t="shared" si="13"/>
        <v>0</v>
      </c>
      <c r="Y15" s="4">
        <f t="shared" si="13"/>
        <v>0</v>
      </c>
      <c r="Z15" s="4">
        <f t="shared" si="13"/>
        <v>0</v>
      </c>
      <c r="AA15" s="4">
        <f t="shared" si="13"/>
        <v>0</v>
      </c>
      <c r="AB15" s="4">
        <f t="shared" si="13"/>
        <v>0</v>
      </c>
      <c r="AC15" s="4">
        <f t="shared" si="13"/>
        <v>0</v>
      </c>
      <c r="AD15" s="14">
        <f t="shared" si="13"/>
        <v>0</v>
      </c>
    </row>
    <row r="16" ht="11.25" customHeight="1">
      <c r="A16" s="186" t="s">
        <v>269</v>
      </c>
      <c r="B16" s="14" t="s">
        <v>3750</v>
      </c>
      <c r="C16" s="4"/>
      <c r="D16" s="64">
        <f>SUMIFS(Selection!X:X,Selection!B:B,'Screws allocation'!A16)</f>
        <v>0</v>
      </c>
      <c r="E16" s="4"/>
      <c r="F16" s="13">
        <v>0.0</v>
      </c>
      <c r="G16" s="4">
        <v>0.0</v>
      </c>
      <c r="H16" s="4">
        <v>4.0</v>
      </c>
      <c r="I16" s="4">
        <v>1.0</v>
      </c>
      <c r="J16" s="4">
        <v>0.0</v>
      </c>
      <c r="K16" s="4">
        <v>0.0</v>
      </c>
      <c r="L16" s="4">
        <v>0.0</v>
      </c>
      <c r="M16" s="4">
        <v>0.0</v>
      </c>
      <c r="N16" s="4">
        <v>0.0</v>
      </c>
      <c r="O16" s="4">
        <v>5.0</v>
      </c>
      <c r="P16" s="4">
        <v>0.0</v>
      </c>
      <c r="Q16" s="14">
        <v>0.0</v>
      </c>
      <c r="R16" s="4"/>
      <c r="S16" s="13">
        <f t="shared" ref="S16:AD16" si="14">F16*$D16</f>
        <v>0</v>
      </c>
      <c r="T16" s="4">
        <f t="shared" si="14"/>
        <v>0</v>
      </c>
      <c r="U16" s="4">
        <f t="shared" si="14"/>
        <v>0</v>
      </c>
      <c r="V16" s="4">
        <f t="shared" si="14"/>
        <v>0</v>
      </c>
      <c r="W16" s="4">
        <f t="shared" si="14"/>
        <v>0</v>
      </c>
      <c r="X16" s="4">
        <f t="shared" si="14"/>
        <v>0</v>
      </c>
      <c r="Y16" s="4">
        <f t="shared" si="14"/>
        <v>0</v>
      </c>
      <c r="Z16" s="4">
        <f t="shared" si="14"/>
        <v>0</v>
      </c>
      <c r="AA16" s="4">
        <f t="shared" si="14"/>
        <v>0</v>
      </c>
      <c r="AB16" s="4">
        <f t="shared" si="14"/>
        <v>0</v>
      </c>
      <c r="AC16" s="4">
        <f t="shared" si="14"/>
        <v>0</v>
      </c>
      <c r="AD16" s="14">
        <f t="shared" si="14"/>
        <v>0</v>
      </c>
    </row>
    <row r="17" ht="11.25" customHeight="1">
      <c r="A17" s="186" t="s">
        <v>270</v>
      </c>
      <c r="B17" s="14" t="s">
        <v>3751</v>
      </c>
      <c r="C17" s="4"/>
      <c r="D17" s="64">
        <f>SUMIFS(Selection!X:X,Selection!B:B,'Screws allocation'!A17)</f>
        <v>0</v>
      </c>
      <c r="E17" s="4"/>
      <c r="F17" s="13">
        <v>0.0</v>
      </c>
      <c r="G17" s="4">
        <v>0.0</v>
      </c>
      <c r="H17" s="4">
        <v>0.0</v>
      </c>
      <c r="I17" s="4">
        <v>0.0</v>
      </c>
      <c r="J17" s="4">
        <v>2.0</v>
      </c>
      <c r="K17" s="4">
        <v>0.0</v>
      </c>
      <c r="L17" s="4">
        <v>1.0</v>
      </c>
      <c r="M17" s="4">
        <v>0.0</v>
      </c>
      <c r="N17" s="4">
        <v>0.0</v>
      </c>
      <c r="O17" s="4">
        <v>9.0</v>
      </c>
      <c r="P17" s="4">
        <v>0.0</v>
      </c>
      <c r="Q17" s="14">
        <v>0.0</v>
      </c>
      <c r="R17" s="4"/>
      <c r="S17" s="13">
        <f t="shared" ref="S17:AD17" si="15">F17*$D17</f>
        <v>0</v>
      </c>
      <c r="T17" s="4">
        <f t="shared" si="15"/>
        <v>0</v>
      </c>
      <c r="U17" s="4">
        <f t="shared" si="15"/>
        <v>0</v>
      </c>
      <c r="V17" s="4">
        <f t="shared" si="15"/>
        <v>0</v>
      </c>
      <c r="W17" s="4">
        <f t="shared" si="15"/>
        <v>0</v>
      </c>
      <c r="X17" s="4">
        <f t="shared" si="15"/>
        <v>0</v>
      </c>
      <c r="Y17" s="4">
        <f t="shared" si="15"/>
        <v>0</v>
      </c>
      <c r="Z17" s="4">
        <f t="shared" si="15"/>
        <v>0</v>
      </c>
      <c r="AA17" s="4">
        <f t="shared" si="15"/>
        <v>0</v>
      </c>
      <c r="AB17" s="4">
        <f t="shared" si="15"/>
        <v>0</v>
      </c>
      <c r="AC17" s="4">
        <f t="shared" si="15"/>
        <v>0</v>
      </c>
      <c r="AD17" s="14">
        <f t="shared" si="15"/>
        <v>0</v>
      </c>
    </row>
    <row r="18" ht="11.25" customHeight="1">
      <c r="A18" s="186" t="s">
        <v>487</v>
      </c>
      <c r="B18" s="14" t="s">
        <v>247</v>
      </c>
      <c r="C18" s="4"/>
      <c r="D18" s="64">
        <f>SUMIFS(Selection!X:X,Selection!B:B,'Screws allocation'!A18)</f>
        <v>0</v>
      </c>
      <c r="E18" s="4"/>
      <c r="F18" s="13">
        <v>0.0</v>
      </c>
      <c r="G18" s="4">
        <v>0.0</v>
      </c>
      <c r="H18" s="4">
        <v>4.0</v>
      </c>
      <c r="I18" s="4">
        <v>2.0</v>
      </c>
      <c r="J18" s="4">
        <v>0.0</v>
      </c>
      <c r="K18" s="4">
        <v>0.0</v>
      </c>
      <c r="L18" s="4">
        <v>0.0</v>
      </c>
      <c r="M18" s="4">
        <v>0.0</v>
      </c>
      <c r="N18" s="4">
        <v>0.0</v>
      </c>
      <c r="O18" s="4">
        <v>6.0</v>
      </c>
      <c r="P18" s="4">
        <v>0.0</v>
      </c>
      <c r="Q18" s="14">
        <v>0.0</v>
      </c>
      <c r="R18" s="4"/>
      <c r="S18" s="13">
        <f t="shared" ref="S18:AD18" si="16">F18*$D18</f>
        <v>0</v>
      </c>
      <c r="T18" s="4">
        <f t="shared" si="16"/>
        <v>0</v>
      </c>
      <c r="U18" s="4">
        <f t="shared" si="16"/>
        <v>0</v>
      </c>
      <c r="V18" s="4">
        <f t="shared" si="16"/>
        <v>0</v>
      </c>
      <c r="W18" s="4">
        <f t="shared" si="16"/>
        <v>0</v>
      </c>
      <c r="X18" s="4">
        <f t="shared" si="16"/>
        <v>0</v>
      </c>
      <c r="Y18" s="4">
        <f t="shared" si="16"/>
        <v>0</v>
      </c>
      <c r="Z18" s="4">
        <f t="shared" si="16"/>
        <v>0</v>
      </c>
      <c r="AA18" s="4">
        <f t="shared" si="16"/>
        <v>0</v>
      </c>
      <c r="AB18" s="4">
        <f t="shared" si="16"/>
        <v>0</v>
      </c>
      <c r="AC18" s="4">
        <f t="shared" si="16"/>
        <v>0</v>
      </c>
      <c r="AD18" s="14">
        <f t="shared" si="16"/>
        <v>0</v>
      </c>
    </row>
    <row r="19" ht="11.25" customHeight="1">
      <c r="A19" s="186" t="s">
        <v>488</v>
      </c>
      <c r="B19" s="14" t="s">
        <v>3752</v>
      </c>
      <c r="C19" s="4"/>
      <c r="D19" s="64">
        <f>SUMIFS(Selection!X:X,Selection!B:B,'Screws allocation'!A19)</f>
        <v>0</v>
      </c>
      <c r="E19" s="4"/>
      <c r="F19" s="13">
        <v>0.0</v>
      </c>
      <c r="G19" s="4">
        <v>3.0</v>
      </c>
      <c r="H19" s="4">
        <v>2.0</v>
      </c>
      <c r="I19" s="4">
        <v>0.0</v>
      </c>
      <c r="J19" s="4">
        <v>0.0</v>
      </c>
      <c r="K19" s="4">
        <v>0.0</v>
      </c>
      <c r="L19" s="4">
        <v>0.0</v>
      </c>
      <c r="M19" s="4">
        <v>0.0</v>
      </c>
      <c r="N19" s="4">
        <v>0.0</v>
      </c>
      <c r="O19" s="4">
        <v>3.0</v>
      </c>
      <c r="P19" s="4">
        <v>0.0</v>
      </c>
      <c r="Q19" s="14">
        <v>0.0</v>
      </c>
      <c r="R19" s="4"/>
      <c r="S19" s="13">
        <f t="shared" ref="S19:AD19" si="17">F19*$D19</f>
        <v>0</v>
      </c>
      <c r="T19" s="4">
        <f t="shared" si="17"/>
        <v>0</v>
      </c>
      <c r="U19" s="4">
        <f t="shared" si="17"/>
        <v>0</v>
      </c>
      <c r="V19" s="4">
        <f t="shared" si="17"/>
        <v>0</v>
      </c>
      <c r="W19" s="4">
        <f t="shared" si="17"/>
        <v>0</v>
      </c>
      <c r="X19" s="4">
        <f t="shared" si="17"/>
        <v>0</v>
      </c>
      <c r="Y19" s="4">
        <f t="shared" si="17"/>
        <v>0</v>
      </c>
      <c r="Z19" s="4">
        <f t="shared" si="17"/>
        <v>0</v>
      </c>
      <c r="AA19" s="4">
        <f t="shared" si="17"/>
        <v>0</v>
      </c>
      <c r="AB19" s="4">
        <f t="shared" si="17"/>
        <v>0</v>
      </c>
      <c r="AC19" s="4">
        <f t="shared" si="17"/>
        <v>0</v>
      </c>
      <c r="AD19" s="14">
        <f t="shared" si="17"/>
        <v>0</v>
      </c>
    </row>
    <row r="20" ht="11.25" customHeight="1">
      <c r="A20" s="186" t="s">
        <v>250</v>
      </c>
      <c r="B20" s="14" t="s">
        <v>3753</v>
      </c>
      <c r="C20" s="4"/>
      <c r="D20" s="64">
        <f>SUMIFS(Selection!X:X,Selection!B:B,'Screws allocation'!A20)</f>
        <v>0</v>
      </c>
      <c r="E20" s="4"/>
      <c r="F20" s="13">
        <v>0.0</v>
      </c>
      <c r="G20" s="4">
        <v>10.0</v>
      </c>
      <c r="H20" s="4">
        <v>0.0</v>
      </c>
      <c r="I20" s="4">
        <v>0.0</v>
      </c>
      <c r="J20" s="4">
        <v>0.0</v>
      </c>
      <c r="K20" s="4">
        <v>0.0</v>
      </c>
      <c r="L20" s="4">
        <v>0.0</v>
      </c>
      <c r="M20" s="4">
        <v>0.0</v>
      </c>
      <c r="N20" s="4">
        <v>0.0</v>
      </c>
      <c r="O20" s="4">
        <v>24.0</v>
      </c>
      <c r="P20" s="4">
        <v>0.0</v>
      </c>
      <c r="Q20" s="14">
        <v>0.0</v>
      </c>
      <c r="R20" s="4"/>
      <c r="S20" s="13">
        <f t="shared" ref="S20:AD20" si="18">F20*$D20</f>
        <v>0</v>
      </c>
      <c r="T20" s="4">
        <f t="shared" si="18"/>
        <v>0</v>
      </c>
      <c r="U20" s="4">
        <f t="shared" si="18"/>
        <v>0</v>
      </c>
      <c r="V20" s="4">
        <f t="shared" si="18"/>
        <v>0</v>
      </c>
      <c r="W20" s="4">
        <f t="shared" si="18"/>
        <v>0</v>
      </c>
      <c r="X20" s="4">
        <f t="shared" si="18"/>
        <v>0</v>
      </c>
      <c r="Y20" s="4">
        <f t="shared" si="18"/>
        <v>0</v>
      </c>
      <c r="Z20" s="4">
        <f t="shared" si="18"/>
        <v>0</v>
      </c>
      <c r="AA20" s="4">
        <f t="shared" si="18"/>
        <v>0</v>
      </c>
      <c r="AB20" s="4">
        <f t="shared" si="18"/>
        <v>0</v>
      </c>
      <c r="AC20" s="4">
        <f t="shared" si="18"/>
        <v>0</v>
      </c>
      <c r="AD20" s="14">
        <f t="shared" si="18"/>
        <v>0</v>
      </c>
    </row>
    <row r="21" ht="11.25" customHeight="1">
      <c r="A21" s="186" t="s">
        <v>486</v>
      </c>
      <c r="B21" s="14" t="s">
        <v>3754</v>
      </c>
      <c r="C21" s="4"/>
      <c r="D21" s="64">
        <f>SUMIFS(Selection!X:X,Selection!B:B,'Screws allocation'!A21)</f>
        <v>0</v>
      </c>
      <c r="E21" s="4"/>
      <c r="F21" s="13">
        <v>0.0</v>
      </c>
      <c r="G21" s="4">
        <v>10.0</v>
      </c>
      <c r="H21" s="4">
        <v>0.0</v>
      </c>
      <c r="I21" s="4">
        <v>0.0</v>
      </c>
      <c r="J21" s="4">
        <v>0.0</v>
      </c>
      <c r="K21" s="4">
        <v>0.0</v>
      </c>
      <c r="L21" s="4">
        <v>0.0</v>
      </c>
      <c r="M21" s="4">
        <v>0.0</v>
      </c>
      <c r="N21" s="4">
        <v>0.0</v>
      </c>
      <c r="O21" s="4">
        <v>20.0</v>
      </c>
      <c r="P21" s="4">
        <v>0.0</v>
      </c>
      <c r="Q21" s="14">
        <v>0.0</v>
      </c>
      <c r="R21" s="4"/>
      <c r="S21" s="13">
        <f t="shared" ref="S21:AD21" si="19">F21*$D21</f>
        <v>0</v>
      </c>
      <c r="T21" s="4">
        <f t="shared" si="19"/>
        <v>0</v>
      </c>
      <c r="U21" s="4">
        <f t="shared" si="19"/>
        <v>0</v>
      </c>
      <c r="V21" s="4">
        <f t="shared" si="19"/>
        <v>0</v>
      </c>
      <c r="W21" s="4">
        <f t="shared" si="19"/>
        <v>0</v>
      </c>
      <c r="X21" s="4">
        <f t="shared" si="19"/>
        <v>0</v>
      </c>
      <c r="Y21" s="4">
        <f t="shared" si="19"/>
        <v>0</v>
      </c>
      <c r="Z21" s="4">
        <f t="shared" si="19"/>
        <v>0</v>
      </c>
      <c r="AA21" s="4">
        <f t="shared" si="19"/>
        <v>0</v>
      </c>
      <c r="AB21" s="4">
        <f t="shared" si="19"/>
        <v>0</v>
      </c>
      <c r="AC21" s="4">
        <f t="shared" si="19"/>
        <v>0</v>
      </c>
      <c r="AD21" s="14">
        <f t="shared" si="19"/>
        <v>0</v>
      </c>
    </row>
    <row r="22" ht="11.25" customHeight="1">
      <c r="A22" s="186" t="s">
        <v>248</v>
      </c>
      <c r="B22" s="14" t="s">
        <v>3754</v>
      </c>
      <c r="C22" s="4"/>
      <c r="D22" s="64">
        <f>SUMIFS(Selection!X:X,Selection!B:B,'Screws allocation'!A22)</f>
        <v>0</v>
      </c>
      <c r="E22" s="4"/>
      <c r="F22" s="13">
        <v>0.0</v>
      </c>
      <c r="G22" s="4">
        <v>10.0</v>
      </c>
      <c r="H22" s="4">
        <v>0.0</v>
      </c>
      <c r="I22" s="4">
        <v>0.0</v>
      </c>
      <c r="J22" s="4">
        <v>0.0</v>
      </c>
      <c r="K22" s="4">
        <v>0.0</v>
      </c>
      <c r="L22" s="4">
        <v>0.0</v>
      </c>
      <c r="M22" s="4">
        <v>0.0</v>
      </c>
      <c r="N22" s="4">
        <v>0.0</v>
      </c>
      <c r="O22" s="4">
        <v>20.0</v>
      </c>
      <c r="P22" s="4">
        <v>0.0</v>
      </c>
      <c r="Q22" s="14">
        <v>0.0</v>
      </c>
      <c r="R22" s="4"/>
      <c r="S22" s="13">
        <f t="shared" ref="S22:AD22" si="20">F22*$D22</f>
        <v>0</v>
      </c>
      <c r="T22" s="4">
        <f t="shared" si="20"/>
        <v>0</v>
      </c>
      <c r="U22" s="4">
        <f t="shared" si="20"/>
        <v>0</v>
      </c>
      <c r="V22" s="4">
        <f t="shared" si="20"/>
        <v>0</v>
      </c>
      <c r="W22" s="4">
        <f t="shared" si="20"/>
        <v>0</v>
      </c>
      <c r="X22" s="4">
        <f t="shared" si="20"/>
        <v>0</v>
      </c>
      <c r="Y22" s="4">
        <f t="shared" si="20"/>
        <v>0</v>
      </c>
      <c r="Z22" s="4">
        <f t="shared" si="20"/>
        <v>0</v>
      </c>
      <c r="AA22" s="4">
        <f t="shared" si="20"/>
        <v>0</v>
      </c>
      <c r="AB22" s="4">
        <f t="shared" si="20"/>
        <v>0</v>
      </c>
      <c r="AC22" s="4">
        <f t="shared" si="20"/>
        <v>0</v>
      </c>
      <c r="AD22" s="14">
        <f t="shared" si="20"/>
        <v>0</v>
      </c>
    </row>
    <row r="23" ht="11.25" customHeight="1">
      <c r="A23" s="186" t="s">
        <v>268</v>
      </c>
      <c r="B23" s="14" t="s">
        <v>3755</v>
      </c>
      <c r="C23" s="4"/>
      <c r="D23" s="64">
        <f>SUMIFS(Selection!X:X,Selection!B:B,'Screws allocation'!A23)</f>
        <v>0</v>
      </c>
      <c r="E23" s="4"/>
      <c r="F23" s="13">
        <v>0.0</v>
      </c>
      <c r="G23" s="4">
        <v>0.0</v>
      </c>
      <c r="H23" s="4">
        <v>10.0</v>
      </c>
      <c r="I23" s="4">
        <v>0.0</v>
      </c>
      <c r="J23" s="4">
        <v>0.0</v>
      </c>
      <c r="K23" s="4">
        <v>0.0</v>
      </c>
      <c r="L23" s="4">
        <v>0.0</v>
      </c>
      <c r="M23" s="4">
        <v>0.0</v>
      </c>
      <c r="N23" s="4">
        <v>0.0</v>
      </c>
      <c r="O23" s="4">
        <v>10.0</v>
      </c>
      <c r="P23" s="4">
        <v>0.0</v>
      </c>
      <c r="Q23" s="14">
        <v>0.0</v>
      </c>
      <c r="R23" s="4"/>
      <c r="S23" s="13">
        <f t="shared" ref="S23:AD23" si="21">F23*$D23</f>
        <v>0</v>
      </c>
      <c r="T23" s="4">
        <f t="shared" si="21"/>
        <v>0</v>
      </c>
      <c r="U23" s="4">
        <f t="shared" si="21"/>
        <v>0</v>
      </c>
      <c r="V23" s="4">
        <f t="shared" si="21"/>
        <v>0</v>
      </c>
      <c r="W23" s="4">
        <f t="shared" si="21"/>
        <v>0</v>
      </c>
      <c r="X23" s="4">
        <f t="shared" si="21"/>
        <v>0</v>
      </c>
      <c r="Y23" s="4">
        <f t="shared" si="21"/>
        <v>0</v>
      </c>
      <c r="Z23" s="4">
        <f t="shared" si="21"/>
        <v>0</v>
      </c>
      <c r="AA23" s="4">
        <f t="shared" si="21"/>
        <v>0</v>
      </c>
      <c r="AB23" s="4">
        <f t="shared" si="21"/>
        <v>0</v>
      </c>
      <c r="AC23" s="4">
        <f t="shared" si="21"/>
        <v>0</v>
      </c>
      <c r="AD23" s="14">
        <f t="shared" si="21"/>
        <v>0</v>
      </c>
    </row>
    <row r="24" ht="11.25" customHeight="1">
      <c r="A24" s="186" t="s">
        <v>3756</v>
      </c>
      <c r="B24" s="14" t="s">
        <v>3757</v>
      </c>
      <c r="C24" s="4"/>
      <c r="D24" s="64">
        <f>SUMIFS(Selection!X:X,Selection!B:B,'Screws allocation'!A24)</f>
        <v>0</v>
      </c>
      <c r="E24" s="4"/>
      <c r="F24" s="13">
        <v>0.0</v>
      </c>
      <c r="G24" s="4">
        <v>0.0</v>
      </c>
      <c r="H24" s="4">
        <v>0.0</v>
      </c>
      <c r="I24" s="4">
        <v>2.0</v>
      </c>
      <c r="J24" s="4">
        <v>0.0</v>
      </c>
      <c r="K24" s="4">
        <v>0.0</v>
      </c>
      <c r="L24" s="4">
        <v>0.0</v>
      </c>
      <c r="M24" s="4">
        <v>0.0</v>
      </c>
      <c r="N24" s="4">
        <v>0.0</v>
      </c>
      <c r="O24" s="4">
        <v>2.0</v>
      </c>
      <c r="P24" s="4">
        <v>0.0</v>
      </c>
      <c r="Q24" s="14">
        <v>0.0</v>
      </c>
      <c r="R24" s="4"/>
      <c r="S24" s="13">
        <f t="shared" ref="S24:AD24" si="22">F24*$D24</f>
        <v>0</v>
      </c>
      <c r="T24" s="4">
        <f t="shared" si="22"/>
        <v>0</v>
      </c>
      <c r="U24" s="4">
        <f t="shared" si="22"/>
        <v>0</v>
      </c>
      <c r="V24" s="4">
        <f t="shared" si="22"/>
        <v>0</v>
      </c>
      <c r="W24" s="4">
        <f t="shared" si="22"/>
        <v>0</v>
      </c>
      <c r="X24" s="4">
        <f t="shared" si="22"/>
        <v>0</v>
      </c>
      <c r="Y24" s="4">
        <f t="shared" si="22"/>
        <v>0</v>
      </c>
      <c r="Z24" s="4">
        <f t="shared" si="22"/>
        <v>0</v>
      </c>
      <c r="AA24" s="4">
        <f t="shared" si="22"/>
        <v>0</v>
      </c>
      <c r="AB24" s="4">
        <f t="shared" si="22"/>
        <v>0</v>
      </c>
      <c r="AC24" s="4">
        <f t="shared" si="22"/>
        <v>0</v>
      </c>
      <c r="AD24" s="14">
        <f t="shared" si="22"/>
        <v>0</v>
      </c>
    </row>
    <row r="25" ht="11.25" customHeight="1">
      <c r="A25" s="186" t="s">
        <v>491</v>
      </c>
      <c r="B25" s="14" t="s">
        <v>3758</v>
      </c>
      <c r="C25" s="4"/>
      <c r="D25" s="64">
        <f>SUMIFS(Selection!X:X,Selection!B:B,'Screws allocation'!A25)</f>
        <v>0</v>
      </c>
      <c r="E25" s="4"/>
      <c r="F25" s="13">
        <v>0.0</v>
      </c>
      <c r="G25" s="4">
        <v>5.0</v>
      </c>
      <c r="H25" s="4">
        <v>0.0</v>
      </c>
      <c r="I25" s="4">
        <v>0.0</v>
      </c>
      <c r="J25" s="4">
        <v>0.0</v>
      </c>
      <c r="K25" s="4">
        <v>0.0</v>
      </c>
      <c r="L25" s="4">
        <v>0.0</v>
      </c>
      <c r="M25" s="4">
        <v>0.0</v>
      </c>
      <c r="N25" s="4">
        <v>0.0</v>
      </c>
      <c r="O25" s="4">
        <v>5.0</v>
      </c>
      <c r="P25" s="4">
        <v>0.0</v>
      </c>
      <c r="Q25" s="14">
        <v>0.0</v>
      </c>
      <c r="R25" s="4"/>
      <c r="S25" s="13">
        <f t="shared" ref="S25:AD25" si="23">F25*$D25</f>
        <v>0</v>
      </c>
      <c r="T25" s="4">
        <f t="shared" si="23"/>
        <v>0</v>
      </c>
      <c r="U25" s="4">
        <f t="shared" si="23"/>
        <v>0</v>
      </c>
      <c r="V25" s="4">
        <f t="shared" si="23"/>
        <v>0</v>
      </c>
      <c r="W25" s="4">
        <f t="shared" si="23"/>
        <v>0</v>
      </c>
      <c r="X25" s="4">
        <f t="shared" si="23"/>
        <v>0</v>
      </c>
      <c r="Y25" s="4">
        <f t="shared" si="23"/>
        <v>0</v>
      </c>
      <c r="Z25" s="4">
        <f t="shared" si="23"/>
        <v>0</v>
      </c>
      <c r="AA25" s="4">
        <f t="shared" si="23"/>
        <v>0</v>
      </c>
      <c r="AB25" s="4">
        <f t="shared" si="23"/>
        <v>0</v>
      </c>
      <c r="AC25" s="4">
        <f t="shared" si="23"/>
        <v>0</v>
      </c>
      <c r="AD25" s="14">
        <f t="shared" si="23"/>
        <v>0</v>
      </c>
    </row>
    <row r="26" ht="11.25" customHeight="1">
      <c r="A26" s="186" t="s">
        <v>490</v>
      </c>
      <c r="B26" s="14" t="s">
        <v>3759</v>
      </c>
      <c r="C26" s="4"/>
      <c r="D26" s="64">
        <f>SUMIFS(Selection!X:X,Selection!B:B,'Screws allocation'!A26)</f>
        <v>0</v>
      </c>
      <c r="E26" s="4"/>
      <c r="F26" s="13">
        <v>0.0</v>
      </c>
      <c r="G26" s="4">
        <v>10.0</v>
      </c>
      <c r="H26" s="4">
        <v>0.0</v>
      </c>
      <c r="I26" s="4">
        <v>0.0</v>
      </c>
      <c r="J26" s="4">
        <v>0.0</v>
      </c>
      <c r="K26" s="4">
        <v>0.0</v>
      </c>
      <c r="L26" s="4">
        <v>0.0</v>
      </c>
      <c r="M26" s="4">
        <v>0.0</v>
      </c>
      <c r="N26" s="4">
        <v>0.0</v>
      </c>
      <c r="O26" s="4">
        <v>20.0</v>
      </c>
      <c r="P26" s="4">
        <v>0.0</v>
      </c>
      <c r="Q26" s="14">
        <v>0.0</v>
      </c>
      <c r="R26" s="4"/>
      <c r="S26" s="13">
        <f t="shared" ref="S26:AD26" si="24">F26*$D26</f>
        <v>0</v>
      </c>
      <c r="T26" s="4">
        <f t="shared" si="24"/>
        <v>0</v>
      </c>
      <c r="U26" s="4">
        <f t="shared" si="24"/>
        <v>0</v>
      </c>
      <c r="V26" s="4">
        <f t="shared" si="24"/>
        <v>0</v>
      </c>
      <c r="W26" s="4">
        <f t="shared" si="24"/>
        <v>0</v>
      </c>
      <c r="X26" s="4">
        <f t="shared" si="24"/>
        <v>0</v>
      </c>
      <c r="Y26" s="4">
        <f t="shared" si="24"/>
        <v>0</v>
      </c>
      <c r="Z26" s="4">
        <f t="shared" si="24"/>
        <v>0</v>
      </c>
      <c r="AA26" s="4">
        <f t="shared" si="24"/>
        <v>0</v>
      </c>
      <c r="AB26" s="4">
        <f t="shared" si="24"/>
        <v>0</v>
      </c>
      <c r="AC26" s="4">
        <f t="shared" si="24"/>
        <v>0</v>
      </c>
      <c r="AD26" s="14">
        <f t="shared" si="24"/>
        <v>0</v>
      </c>
    </row>
    <row r="27" ht="11.25" customHeight="1">
      <c r="A27" s="186" t="s">
        <v>477</v>
      </c>
      <c r="B27" s="14" t="s">
        <v>241</v>
      </c>
      <c r="C27" s="4"/>
      <c r="D27" s="64">
        <f>SUMIFS(Selection!X:X,Selection!B:B,'Screws allocation'!A27)</f>
        <v>0</v>
      </c>
      <c r="E27" s="4"/>
      <c r="F27" s="13">
        <v>0.0</v>
      </c>
      <c r="G27" s="4">
        <v>20.0</v>
      </c>
      <c r="H27" s="4">
        <v>0.0</v>
      </c>
      <c r="I27" s="4">
        <v>0.0</v>
      </c>
      <c r="J27" s="4">
        <v>0.0</v>
      </c>
      <c r="K27" s="4">
        <v>0.0</v>
      </c>
      <c r="L27" s="4">
        <v>0.0</v>
      </c>
      <c r="M27" s="4">
        <v>0.0</v>
      </c>
      <c r="N27" s="4">
        <v>0.0</v>
      </c>
      <c r="O27" s="4">
        <v>20.0</v>
      </c>
      <c r="P27" s="4">
        <v>0.0</v>
      </c>
      <c r="Q27" s="14">
        <v>0.0</v>
      </c>
      <c r="R27" s="4"/>
      <c r="S27" s="13">
        <f t="shared" ref="S27:AD27" si="25">F27*$D27</f>
        <v>0</v>
      </c>
      <c r="T27" s="4">
        <f t="shared" si="25"/>
        <v>0</v>
      </c>
      <c r="U27" s="4">
        <f t="shared" si="25"/>
        <v>0</v>
      </c>
      <c r="V27" s="4">
        <f t="shared" si="25"/>
        <v>0</v>
      </c>
      <c r="W27" s="4">
        <f t="shared" si="25"/>
        <v>0</v>
      </c>
      <c r="X27" s="4">
        <f t="shared" si="25"/>
        <v>0</v>
      </c>
      <c r="Y27" s="4">
        <f t="shared" si="25"/>
        <v>0</v>
      </c>
      <c r="Z27" s="4">
        <f t="shared" si="25"/>
        <v>0</v>
      </c>
      <c r="AA27" s="4">
        <f t="shared" si="25"/>
        <v>0</v>
      </c>
      <c r="AB27" s="4">
        <f t="shared" si="25"/>
        <v>0</v>
      </c>
      <c r="AC27" s="4">
        <f t="shared" si="25"/>
        <v>0</v>
      </c>
      <c r="AD27" s="14">
        <f t="shared" si="25"/>
        <v>0</v>
      </c>
    </row>
    <row r="28" ht="11.25" customHeight="1">
      <c r="A28" s="186" t="s">
        <v>240</v>
      </c>
      <c r="B28" s="14" t="s">
        <v>241</v>
      </c>
      <c r="C28" s="4"/>
      <c r="D28" s="64">
        <f>SUMIFS(Selection!X:X,Selection!B:B,'Screws allocation'!A28)</f>
        <v>0</v>
      </c>
      <c r="E28" s="4"/>
      <c r="F28" s="13">
        <v>0.0</v>
      </c>
      <c r="G28" s="4">
        <v>20.0</v>
      </c>
      <c r="H28" s="4">
        <v>0.0</v>
      </c>
      <c r="I28" s="4">
        <v>0.0</v>
      </c>
      <c r="J28" s="4">
        <v>0.0</v>
      </c>
      <c r="K28" s="4">
        <v>0.0</v>
      </c>
      <c r="L28" s="4">
        <v>0.0</v>
      </c>
      <c r="M28" s="4">
        <v>0.0</v>
      </c>
      <c r="N28" s="4">
        <v>0.0</v>
      </c>
      <c r="O28" s="4">
        <v>20.0</v>
      </c>
      <c r="P28" s="4">
        <v>0.0</v>
      </c>
      <c r="Q28" s="14">
        <v>0.0</v>
      </c>
      <c r="R28" s="4"/>
      <c r="S28" s="13">
        <f t="shared" ref="S28:AD28" si="26">F28*$D28</f>
        <v>0</v>
      </c>
      <c r="T28" s="4">
        <f t="shared" si="26"/>
        <v>0</v>
      </c>
      <c r="U28" s="4">
        <f t="shared" si="26"/>
        <v>0</v>
      </c>
      <c r="V28" s="4">
        <f t="shared" si="26"/>
        <v>0</v>
      </c>
      <c r="W28" s="4">
        <f t="shared" si="26"/>
        <v>0</v>
      </c>
      <c r="X28" s="4">
        <f t="shared" si="26"/>
        <v>0</v>
      </c>
      <c r="Y28" s="4">
        <f t="shared" si="26"/>
        <v>0</v>
      </c>
      <c r="Z28" s="4">
        <f t="shared" si="26"/>
        <v>0</v>
      </c>
      <c r="AA28" s="4">
        <f t="shared" si="26"/>
        <v>0</v>
      </c>
      <c r="AB28" s="4">
        <f t="shared" si="26"/>
        <v>0</v>
      </c>
      <c r="AC28" s="4">
        <f t="shared" si="26"/>
        <v>0</v>
      </c>
      <c r="AD28" s="14">
        <f t="shared" si="26"/>
        <v>0</v>
      </c>
    </row>
    <row r="29" ht="11.25" customHeight="1">
      <c r="A29" s="186" t="s">
        <v>485</v>
      </c>
      <c r="B29" s="14" t="s">
        <v>239</v>
      </c>
      <c r="C29" s="4"/>
      <c r="D29" s="64">
        <f>SUMIFS(Selection!X:X,Selection!B:B,'Screws allocation'!A29)</f>
        <v>0</v>
      </c>
      <c r="E29" s="4"/>
      <c r="F29" s="13">
        <v>0.0</v>
      </c>
      <c r="G29" s="4">
        <v>0.0</v>
      </c>
      <c r="H29" s="4">
        <v>10.0</v>
      </c>
      <c r="I29" s="4">
        <v>0.0</v>
      </c>
      <c r="J29" s="4">
        <v>0.0</v>
      </c>
      <c r="K29" s="4">
        <v>0.0</v>
      </c>
      <c r="L29" s="4">
        <v>0.0</v>
      </c>
      <c r="M29" s="4">
        <v>0.0</v>
      </c>
      <c r="N29" s="4">
        <v>0.0</v>
      </c>
      <c r="O29" s="4">
        <v>20.0</v>
      </c>
      <c r="P29" s="4">
        <v>0.0</v>
      </c>
      <c r="Q29" s="14">
        <v>0.0</v>
      </c>
      <c r="R29" s="4"/>
      <c r="S29" s="13">
        <f t="shared" ref="S29:AD29" si="27">F29*$D29</f>
        <v>0</v>
      </c>
      <c r="T29" s="4">
        <f t="shared" si="27"/>
        <v>0</v>
      </c>
      <c r="U29" s="4">
        <f t="shared" si="27"/>
        <v>0</v>
      </c>
      <c r="V29" s="4">
        <f t="shared" si="27"/>
        <v>0</v>
      </c>
      <c r="W29" s="4">
        <f t="shared" si="27"/>
        <v>0</v>
      </c>
      <c r="X29" s="4">
        <f t="shared" si="27"/>
        <v>0</v>
      </c>
      <c r="Y29" s="4">
        <f t="shared" si="27"/>
        <v>0</v>
      </c>
      <c r="Z29" s="4">
        <f t="shared" si="27"/>
        <v>0</v>
      </c>
      <c r="AA29" s="4">
        <f t="shared" si="27"/>
        <v>0</v>
      </c>
      <c r="AB29" s="4">
        <f t="shared" si="27"/>
        <v>0</v>
      </c>
      <c r="AC29" s="4">
        <f t="shared" si="27"/>
        <v>0</v>
      </c>
      <c r="AD29" s="14">
        <f t="shared" si="27"/>
        <v>0</v>
      </c>
    </row>
    <row r="30" ht="11.25" customHeight="1">
      <c r="A30" s="186" t="s">
        <v>489</v>
      </c>
      <c r="B30" s="14" t="s">
        <v>3760</v>
      </c>
      <c r="C30" s="4"/>
      <c r="D30" s="64">
        <f>SUMIFS(Selection!X:X,Selection!B:B,'Screws allocation'!A30)</f>
        <v>0</v>
      </c>
      <c r="E30" s="4"/>
      <c r="F30" s="13">
        <v>0.0</v>
      </c>
      <c r="G30" s="4">
        <v>0.0</v>
      </c>
      <c r="H30" s="4">
        <v>0.0</v>
      </c>
      <c r="I30" s="4">
        <v>0.0</v>
      </c>
      <c r="J30" s="4">
        <v>0.0</v>
      </c>
      <c r="K30" s="4">
        <v>0.0</v>
      </c>
      <c r="L30" s="4">
        <v>0.0</v>
      </c>
      <c r="M30" s="4">
        <v>0.0</v>
      </c>
      <c r="N30" s="4">
        <v>0.0</v>
      </c>
      <c r="O30" s="4">
        <v>13.0</v>
      </c>
      <c r="P30" s="4">
        <v>0.0</v>
      </c>
      <c r="Q30" s="14">
        <v>0.0</v>
      </c>
      <c r="R30" s="4"/>
      <c r="S30" s="13">
        <f t="shared" ref="S30:AD30" si="28">F30*$D30</f>
        <v>0</v>
      </c>
      <c r="T30" s="4">
        <f t="shared" si="28"/>
        <v>0</v>
      </c>
      <c r="U30" s="4">
        <f t="shared" si="28"/>
        <v>0</v>
      </c>
      <c r="V30" s="4">
        <f t="shared" si="28"/>
        <v>0</v>
      </c>
      <c r="W30" s="4">
        <f t="shared" si="28"/>
        <v>0</v>
      </c>
      <c r="X30" s="4">
        <f t="shared" si="28"/>
        <v>0</v>
      </c>
      <c r="Y30" s="4">
        <f t="shared" si="28"/>
        <v>0</v>
      </c>
      <c r="Z30" s="4">
        <f t="shared" si="28"/>
        <v>0</v>
      </c>
      <c r="AA30" s="4">
        <f t="shared" si="28"/>
        <v>0</v>
      </c>
      <c r="AB30" s="4">
        <f t="shared" si="28"/>
        <v>0</v>
      </c>
      <c r="AC30" s="4">
        <f t="shared" si="28"/>
        <v>0</v>
      </c>
      <c r="AD30" s="14">
        <f t="shared" si="28"/>
        <v>0</v>
      </c>
    </row>
    <row r="31" ht="11.25" customHeight="1">
      <c r="A31" s="186" t="s">
        <v>3761</v>
      </c>
      <c r="B31" s="14" t="s">
        <v>3762</v>
      </c>
      <c r="C31" s="4"/>
      <c r="D31" s="64">
        <f>SUMIFS(Selection!X:X,Selection!B:B,'Screws allocation'!A31)</f>
        <v>0</v>
      </c>
      <c r="E31" s="4"/>
      <c r="F31" s="13">
        <v>0.0</v>
      </c>
      <c r="G31" s="4">
        <v>0.0</v>
      </c>
      <c r="H31" s="4">
        <v>0.0</v>
      </c>
      <c r="I31" s="4">
        <v>3.0</v>
      </c>
      <c r="J31" s="4">
        <v>0.0</v>
      </c>
      <c r="K31" s="4">
        <v>0.0</v>
      </c>
      <c r="L31" s="4">
        <v>0.0</v>
      </c>
      <c r="M31" s="4">
        <v>0.0</v>
      </c>
      <c r="N31" s="4">
        <v>0.0</v>
      </c>
      <c r="O31" s="4">
        <v>3.0</v>
      </c>
      <c r="P31" s="4">
        <v>0.0</v>
      </c>
      <c r="Q31" s="14">
        <v>0.0</v>
      </c>
      <c r="R31" s="4"/>
      <c r="S31" s="13">
        <f t="shared" ref="S31:AD31" si="29">F31*$D31</f>
        <v>0</v>
      </c>
      <c r="T31" s="4">
        <f t="shared" si="29"/>
        <v>0</v>
      </c>
      <c r="U31" s="4">
        <f t="shared" si="29"/>
        <v>0</v>
      </c>
      <c r="V31" s="4">
        <f t="shared" si="29"/>
        <v>0</v>
      </c>
      <c r="W31" s="4">
        <f t="shared" si="29"/>
        <v>0</v>
      </c>
      <c r="X31" s="4">
        <f t="shared" si="29"/>
        <v>0</v>
      </c>
      <c r="Y31" s="4">
        <f t="shared" si="29"/>
        <v>0</v>
      </c>
      <c r="Z31" s="4">
        <f t="shared" si="29"/>
        <v>0</v>
      </c>
      <c r="AA31" s="4">
        <f t="shared" si="29"/>
        <v>0</v>
      </c>
      <c r="AB31" s="4">
        <f t="shared" si="29"/>
        <v>0</v>
      </c>
      <c r="AC31" s="4">
        <f t="shared" si="29"/>
        <v>0</v>
      </c>
      <c r="AD31" s="14">
        <f t="shared" si="29"/>
        <v>0</v>
      </c>
    </row>
    <row r="32" ht="11.25" customHeight="1">
      <c r="A32" s="186" t="s">
        <v>233</v>
      </c>
      <c r="B32" s="14" t="s">
        <v>3763</v>
      </c>
      <c r="C32" s="4"/>
      <c r="D32" s="64">
        <f>SUMIFS(Selection!X:X,Selection!B:B,'Screws allocation'!A32)</f>
        <v>0</v>
      </c>
      <c r="E32" s="4"/>
      <c r="F32" s="13">
        <v>0.0</v>
      </c>
      <c r="G32" s="4">
        <v>10.0</v>
      </c>
      <c r="H32" s="4">
        <v>0.0</v>
      </c>
      <c r="I32" s="4">
        <v>0.0</v>
      </c>
      <c r="J32" s="4">
        <v>0.0</v>
      </c>
      <c r="K32" s="4">
        <v>0.0</v>
      </c>
      <c r="L32" s="4">
        <v>0.0</v>
      </c>
      <c r="M32" s="4">
        <v>0.0</v>
      </c>
      <c r="N32" s="4">
        <v>0.0</v>
      </c>
      <c r="O32" s="4">
        <v>0.0</v>
      </c>
      <c r="P32" s="4">
        <v>0.0</v>
      </c>
      <c r="Q32" s="14">
        <v>0.0</v>
      </c>
      <c r="R32" s="4"/>
      <c r="S32" s="13">
        <f t="shared" ref="S32:AD32" si="30">F32*$D32</f>
        <v>0</v>
      </c>
      <c r="T32" s="4">
        <f t="shared" si="30"/>
        <v>0</v>
      </c>
      <c r="U32" s="4">
        <f t="shared" si="30"/>
        <v>0</v>
      </c>
      <c r="V32" s="4">
        <f t="shared" si="30"/>
        <v>0</v>
      </c>
      <c r="W32" s="4">
        <f t="shared" si="30"/>
        <v>0</v>
      </c>
      <c r="X32" s="4">
        <f t="shared" si="30"/>
        <v>0</v>
      </c>
      <c r="Y32" s="4">
        <f t="shared" si="30"/>
        <v>0</v>
      </c>
      <c r="Z32" s="4">
        <f t="shared" si="30"/>
        <v>0</v>
      </c>
      <c r="AA32" s="4">
        <f t="shared" si="30"/>
        <v>0</v>
      </c>
      <c r="AB32" s="4">
        <f t="shared" si="30"/>
        <v>0</v>
      </c>
      <c r="AC32" s="4">
        <f t="shared" si="30"/>
        <v>0</v>
      </c>
      <c r="AD32" s="14">
        <f t="shared" si="30"/>
        <v>0</v>
      </c>
    </row>
    <row r="33" ht="11.25" customHeight="1">
      <c r="A33" s="186" t="s">
        <v>236</v>
      </c>
      <c r="B33" s="14" t="s">
        <v>3764</v>
      </c>
      <c r="C33" s="4"/>
      <c r="D33" s="64">
        <f>SUMIFS(Selection!X:X,Selection!B:B,'Screws allocation'!A33)</f>
        <v>0</v>
      </c>
      <c r="E33" s="4"/>
      <c r="F33" s="13">
        <v>0.0</v>
      </c>
      <c r="G33" s="4">
        <v>0.0</v>
      </c>
      <c r="H33" s="4">
        <v>0.0</v>
      </c>
      <c r="I33" s="4">
        <v>0.0</v>
      </c>
      <c r="J33" s="4">
        <v>0.0</v>
      </c>
      <c r="K33" s="4">
        <v>0.0</v>
      </c>
      <c r="L33" s="4">
        <v>0.0</v>
      </c>
      <c r="M33" s="4">
        <v>0.0</v>
      </c>
      <c r="N33" s="4">
        <v>0.0</v>
      </c>
      <c r="O33" s="4">
        <v>25.0</v>
      </c>
      <c r="P33" s="4">
        <v>0.0</v>
      </c>
      <c r="Q33" s="14">
        <v>0.0</v>
      </c>
      <c r="R33" s="4"/>
      <c r="S33" s="13">
        <f t="shared" ref="S33:AD33" si="31">F33*$D33</f>
        <v>0</v>
      </c>
      <c r="T33" s="4">
        <f t="shared" si="31"/>
        <v>0</v>
      </c>
      <c r="U33" s="4">
        <f t="shared" si="31"/>
        <v>0</v>
      </c>
      <c r="V33" s="4">
        <f t="shared" si="31"/>
        <v>0</v>
      </c>
      <c r="W33" s="4">
        <f t="shared" si="31"/>
        <v>0</v>
      </c>
      <c r="X33" s="4">
        <f t="shared" si="31"/>
        <v>0</v>
      </c>
      <c r="Y33" s="4">
        <f t="shared" si="31"/>
        <v>0</v>
      </c>
      <c r="Z33" s="4">
        <f t="shared" si="31"/>
        <v>0</v>
      </c>
      <c r="AA33" s="4">
        <f t="shared" si="31"/>
        <v>0</v>
      </c>
      <c r="AB33" s="4">
        <f t="shared" si="31"/>
        <v>0</v>
      </c>
      <c r="AC33" s="4">
        <f t="shared" si="31"/>
        <v>0</v>
      </c>
      <c r="AD33" s="14">
        <f t="shared" si="31"/>
        <v>0</v>
      </c>
    </row>
    <row r="34" ht="11.25" customHeight="1">
      <c r="A34" s="186" t="s">
        <v>251</v>
      </c>
      <c r="B34" s="14" t="s">
        <v>252</v>
      </c>
      <c r="C34" s="4"/>
      <c r="D34" s="64">
        <f>SUMIFS(Selection!X:X,Selection!B:B,'Screws allocation'!A34)</f>
        <v>0</v>
      </c>
      <c r="E34" s="4"/>
      <c r="F34" s="13">
        <v>2.0</v>
      </c>
      <c r="G34" s="4">
        <v>4.0</v>
      </c>
      <c r="H34" s="4">
        <v>4.0</v>
      </c>
      <c r="I34" s="4"/>
      <c r="J34" s="4"/>
      <c r="K34" s="4"/>
      <c r="L34" s="4"/>
      <c r="M34" s="4"/>
      <c r="N34" s="4"/>
      <c r="O34" s="4">
        <v>6.0</v>
      </c>
      <c r="P34" s="4"/>
      <c r="Q34" s="14"/>
      <c r="R34" s="4"/>
      <c r="S34" s="13">
        <f t="shared" ref="S34:AD34" si="32">F34*$D34</f>
        <v>0</v>
      </c>
      <c r="T34" s="4">
        <f t="shared" si="32"/>
        <v>0</v>
      </c>
      <c r="U34" s="4">
        <f t="shared" si="32"/>
        <v>0</v>
      </c>
      <c r="V34" s="4">
        <f t="shared" si="32"/>
        <v>0</v>
      </c>
      <c r="W34" s="4">
        <f t="shared" si="32"/>
        <v>0</v>
      </c>
      <c r="X34" s="4">
        <f t="shared" si="32"/>
        <v>0</v>
      </c>
      <c r="Y34" s="4">
        <f t="shared" si="32"/>
        <v>0</v>
      </c>
      <c r="Z34" s="4">
        <f t="shared" si="32"/>
        <v>0</v>
      </c>
      <c r="AA34" s="4">
        <f t="shared" si="32"/>
        <v>0</v>
      </c>
      <c r="AB34" s="4">
        <f t="shared" si="32"/>
        <v>0</v>
      </c>
      <c r="AC34" s="4">
        <f t="shared" si="32"/>
        <v>0</v>
      </c>
      <c r="AD34" s="14">
        <f t="shared" si="32"/>
        <v>0</v>
      </c>
    </row>
    <row r="35" ht="11.25" customHeight="1">
      <c r="A35" s="186" t="s">
        <v>244</v>
      </c>
      <c r="B35" s="14" t="s">
        <v>3759</v>
      </c>
      <c r="C35" s="4"/>
      <c r="D35" s="64">
        <f>SUMIFS(Selection!X:X,Selection!B:B,'Screws allocation'!A35)</f>
        <v>0</v>
      </c>
      <c r="E35" s="4"/>
      <c r="F35" s="13">
        <v>10.0</v>
      </c>
      <c r="G35" s="4"/>
      <c r="H35" s="4"/>
      <c r="I35" s="4"/>
      <c r="J35" s="4"/>
      <c r="K35" s="4"/>
      <c r="L35" s="4"/>
      <c r="M35" s="4"/>
      <c r="N35" s="4"/>
      <c r="O35" s="4">
        <v>10.0</v>
      </c>
      <c r="P35" s="4"/>
      <c r="Q35" s="14"/>
      <c r="R35" s="4"/>
      <c r="S35" s="13">
        <f t="shared" ref="S35:AD35" si="33">F35*$D35</f>
        <v>0</v>
      </c>
      <c r="T35" s="4">
        <f t="shared" si="33"/>
        <v>0</v>
      </c>
      <c r="U35" s="4">
        <f t="shared" si="33"/>
        <v>0</v>
      </c>
      <c r="V35" s="4">
        <f t="shared" si="33"/>
        <v>0</v>
      </c>
      <c r="W35" s="4">
        <f t="shared" si="33"/>
        <v>0</v>
      </c>
      <c r="X35" s="4">
        <f t="shared" si="33"/>
        <v>0</v>
      </c>
      <c r="Y35" s="4">
        <f t="shared" si="33"/>
        <v>0</v>
      </c>
      <c r="Z35" s="4">
        <f t="shared" si="33"/>
        <v>0</v>
      </c>
      <c r="AA35" s="4">
        <f t="shared" si="33"/>
        <v>0</v>
      </c>
      <c r="AB35" s="4">
        <f t="shared" si="33"/>
        <v>0</v>
      </c>
      <c r="AC35" s="4">
        <f t="shared" si="33"/>
        <v>0</v>
      </c>
      <c r="AD35" s="14">
        <f t="shared" si="33"/>
        <v>0</v>
      </c>
    </row>
    <row r="36" ht="11.25" customHeight="1">
      <c r="A36" s="186" t="s">
        <v>232</v>
      </c>
      <c r="B36" s="14" t="s">
        <v>3765</v>
      </c>
      <c r="C36" s="4"/>
      <c r="D36" s="64">
        <f>SUMIFS(Selection!X:X,Selection!B:B,'Screws allocation'!A36)</f>
        <v>0</v>
      </c>
      <c r="E36" s="4"/>
      <c r="F36" s="13">
        <v>0.0</v>
      </c>
      <c r="G36" s="4">
        <v>10.0</v>
      </c>
      <c r="H36" s="4">
        <v>0.0</v>
      </c>
      <c r="I36" s="4">
        <v>0.0</v>
      </c>
      <c r="J36" s="4">
        <v>0.0</v>
      </c>
      <c r="K36" s="4">
        <v>0.0</v>
      </c>
      <c r="L36" s="4">
        <v>0.0</v>
      </c>
      <c r="M36" s="4">
        <v>0.0</v>
      </c>
      <c r="N36" s="4">
        <v>0.0</v>
      </c>
      <c r="O36" s="4">
        <v>0.0</v>
      </c>
      <c r="P36" s="4">
        <v>0.0</v>
      </c>
      <c r="Q36" s="14">
        <v>0.0</v>
      </c>
      <c r="R36" s="4"/>
      <c r="S36" s="13">
        <f t="shared" ref="S36:AD36" si="34">F36*$D36</f>
        <v>0</v>
      </c>
      <c r="T36" s="4">
        <f t="shared" si="34"/>
        <v>0</v>
      </c>
      <c r="U36" s="4">
        <f t="shared" si="34"/>
        <v>0</v>
      </c>
      <c r="V36" s="4">
        <f t="shared" si="34"/>
        <v>0</v>
      </c>
      <c r="W36" s="4">
        <f t="shared" si="34"/>
        <v>0</v>
      </c>
      <c r="X36" s="4">
        <f t="shared" si="34"/>
        <v>0</v>
      </c>
      <c r="Y36" s="4">
        <f t="shared" si="34"/>
        <v>0</v>
      </c>
      <c r="Z36" s="4">
        <f t="shared" si="34"/>
        <v>0</v>
      </c>
      <c r="AA36" s="4">
        <f t="shared" si="34"/>
        <v>0</v>
      </c>
      <c r="AB36" s="4">
        <f t="shared" si="34"/>
        <v>0</v>
      </c>
      <c r="AC36" s="4">
        <f t="shared" si="34"/>
        <v>0</v>
      </c>
      <c r="AD36" s="14">
        <f t="shared" si="34"/>
        <v>0</v>
      </c>
    </row>
    <row r="37" ht="11.25" customHeight="1">
      <c r="A37" s="186" t="s">
        <v>3766</v>
      </c>
      <c r="B37" s="14" t="s">
        <v>3767</v>
      </c>
      <c r="C37" s="4"/>
      <c r="D37" s="64">
        <f>SUMIFS(Selection!X:X,Selection!B:B,'Screws allocation'!A37)</f>
        <v>0</v>
      </c>
      <c r="E37" s="4"/>
      <c r="F37" s="13">
        <v>0.0</v>
      </c>
      <c r="G37" s="4">
        <v>0.0</v>
      </c>
      <c r="H37" s="4">
        <v>0.0</v>
      </c>
      <c r="I37" s="4">
        <v>0.0</v>
      </c>
      <c r="J37" s="4">
        <v>0.0</v>
      </c>
      <c r="K37" s="4">
        <v>0.0</v>
      </c>
      <c r="L37" s="4">
        <v>0.0</v>
      </c>
      <c r="M37" s="4">
        <v>0.0</v>
      </c>
      <c r="N37" s="4">
        <v>0.0</v>
      </c>
      <c r="O37" s="4">
        <v>0.0</v>
      </c>
      <c r="P37" s="4">
        <v>20.0</v>
      </c>
      <c r="Q37" s="14">
        <v>0.0</v>
      </c>
      <c r="R37" s="4"/>
      <c r="S37" s="13">
        <f t="shared" ref="S37:AD37" si="35">F37*$D37</f>
        <v>0</v>
      </c>
      <c r="T37" s="4">
        <f t="shared" si="35"/>
        <v>0</v>
      </c>
      <c r="U37" s="4">
        <f t="shared" si="35"/>
        <v>0</v>
      </c>
      <c r="V37" s="4">
        <f t="shared" si="35"/>
        <v>0</v>
      </c>
      <c r="W37" s="4">
        <f t="shared" si="35"/>
        <v>0</v>
      </c>
      <c r="X37" s="4">
        <f t="shared" si="35"/>
        <v>0</v>
      </c>
      <c r="Y37" s="4">
        <f t="shared" si="35"/>
        <v>0</v>
      </c>
      <c r="Z37" s="4">
        <f t="shared" si="35"/>
        <v>0</v>
      </c>
      <c r="AA37" s="4">
        <f t="shared" si="35"/>
        <v>0</v>
      </c>
      <c r="AB37" s="4">
        <f t="shared" si="35"/>
        <v>0</v>
      </c>
      <c r="AC37" s="4">
        <f t="shared" si="35"/>
        <v>0</v>
      </c>
      <c r="AD37" s="14">
        <f t="shared" si="35"/>
        <v>0</v>
      </c>
    </row>
    <row r="38" ht="11.25" customHeight="1">
      <c r="A38" s="186" t="s">
        <v>228</v>
      </c>
      <c r="B38" s="14" t="s">
        <v>3768</v>
      </c>
      <c r="C38" s="4"/>
      <c r="D38" s="64">
        <f>SUMIFS(Selection!X:X,Selection!B:B,'Screws allocation'!A38)</f>
        <v>0</v>
      </c>
      <c r="E38" s="4"/>
      <c r="F38" s="13">
        <v>0.0</v>
      </c>
      <c r="G38" s="4">
        <v>0.0</v>
      </c>
      <c r="H38" s="4">
        <v>0.0</v>
      </c>
      <c r="I38" s="4">
        <v>0.0</v>
      </c>
      <c r="J38" s="4">
        <v>0.0</v>
      </c>
      <c r="K38" s="4">
        <v>0.0</v>
      </c>
      <c r="L38" s="4">
        <v>0.0</v>
      </c>
      <c r="M38" s="4">
        <v>0.0</v>
      </c>
      <c r="N38" s="4">
        <v>0.0</v>
      </c>
      <c r="O38" s="4">
        <v>0.0</v>
      </c>
      <c r="P38" s="4">
        <v>43.0</v>
      </c>
      <c r="Q38" s="14">
        <v>0.0</v>
      </c>
      <c r="R38" s="4"/>
      <c r="S38" s="13">
        <f t="shared" ref="S38:AD38" si="36">F38*$D38</f>
        <v>0</v>
      </c>
      <c r="T38" s="4">
        <f t="shared" si="36"/>
        <v>0</v>
      </c>
      <c r="U38" s="4">
        <f t="shared" si="36"/>
        <v>0</v>
      </c>
      <c r="V38" s="4">
        <f t="shared" si="36"/>
        <v>0</v>
      </c>
      <c r="W38" s="4">
        <f t="shared" si="36"/>
        <v>0</v>
      </c>
      <c r="X38" s="4">
        <f t="shared" si="36"/>
        <v>0</v>
      </c>
      <c r="Y38" s="4">
        <f t="shared" si="36"/>
        <v>0</v>
      </c>
      <c r="Z38" s="4">
        <f t="shared" si="36"/>
        <v>0</v>
      </c>
      <c r="AA38" s="4">
        <f t="shared" si="36"/>
        <v>0</v>
      </c>
      <c r="AB38" s="4">
        <f t="shared" si="36"/>
        <v>0</v>
      </c>
      <c r="AC38" s="4">
        <f t="shared" si="36"/>
        <v>0</v>
      </c>
      <c r="AD38" s="14">
        <f t="shared" si="36"/>
        <v>0</v>
      </c>
    </row>
    <row r="39" ht="11.25" customHeight="1">
      <c r="A39" s="186" t="s">
        <v>475</v>
      </c>
      <c r="B39" s="14" t="s">
        <v>3769</v>
      </c>
      <c r="C39" s="4"/>
      <c r="D39" s="64">
        <f>SUMIFS(Selection!X:X,Selection!B:B,'Screws allocation'!A39)</f>
        <v>0</v>
      </c>
      <c r="E39" s="4"/>
      <c r="F39" s="13">
        <v>0.0</v>
      </c>
      <c r="G39" s="4">
        <v>10.0</v>
      </c>
      <c r="H39" s="4">
        <v>0.0</v>
      </c>
      <c r="I39" s="4">
        <v>0.0</v>
      </c>
      <c r="J39" s="4">
        <v>0.0</v>
      </c>
      <c r="K39" s="4">
        <v>0.0</v>
      </c>
      <c r="L39" s="4">
        <v>0.0</v>
      </c>
      <c r="M39" s="4">
        <v>0.0</v>
      </c>
      <c r="N39" s="4">
        <v>0.0</v>
      </c>
      <c r="O39" s="4">
        <v>0.0</v>
      </c>
      <c r="P39" s="4">
        <v>0.0</v>
      </c>
      <c r="Q39" s="14">
        <v>0.0</v>
      </c>
      <c r="R39" s="4"/>
      <c r="S39" s="13">
        <f t="shared" ref="S39:AD39" si="37">F39*$D39</f>
        <v>0</v>
      </c>
      <c r="T39" s="4">
        <f t="shared" si="37"/>
        <v>0</v>
      </c>
      <c r="U39" s="4">
        <f t="shared" si="37"/>
        <v>0</v>
      </c>
      <c r="V39" s="4">
        <f t="shared" si="37"/>
        <v>0</v>
      </c>
      <c r="W39" s="4">
        <f t="shared" si="37"/>
        <v>0</v>
      </c>
      <c r="X39" s="4">
        <f t="shared" si="37"/>
        <v>0</v>
      </c>
      <c r="Y39" s="4">
        <f t="shared" si="37"/>
        <v>0</v>
      </c>
      <c r="Z39" s="4">
        <f t="shared" si="37"/>
        <v>0</v>
      </c>
      <c r="AA39" s="4">
        <f t="shared" si="37"/>
        <v>0</v>
      </c>
      <c r="AB39" s="4">
        <f t="shared" si="37"/>
        <v>0</v>
      </c>
      <c r="AC39" s="4">
        <f t="shared" si="37"/>
        <v>0</v>
      </c>
      <c r="AD39" s="14">
        <f t="shared" si="37"/>
        <v>0</v>
      </c>
    </row>
    <row r="40" ht="11.25" customHeight="1">
      <c r="A40" s="186" t="s">
        <v>229</v>
      </c>
      <c r="B40" s="14" t="s">
        <v>3770</v>
      </c>
      <c r="C40" s="4"/>
      <c r="D40" s="64">
        <f>SUMIFS(Selection!X:X,Selection!B:B,'Screws allocation'!A40)</f>
        <v>0</v>
      </c>
      <c r="E40" s="4"/>
      <c r="F40" s="13">
        <v>0.0</v>
      </c>
      <c r="G40" s="4">
        <v>0.0</v>
      </c>
      <c r="H40" s="4">
        <v>0.0</v>
      </c>
      <c r="I40" s="4">
        <v>0.0</v>
      </c>
      <c r="J40" s="4">
        <v>0.0</v>
      </c>
      <c r="K40" s="4">
        <v>0.0</v>
      </c>
      <c r="L40" s="4">
        <v>0.0</v>
      </c>
      <c r="M40" s="4">
        <v>0.0</v>
      </c>
      <c r="N40" s="4">
        <v>0.0</v>
      </c>
      <c r="O40" s="4">
        <v>0.0</v>
      </c>
      <c r="P40" s="4">
        <v>40.0</v>
      </c>
      <c r="Q40" s="14">
        <v>0.0</v>
      </c>
      <c r="R40" s="4"/>
      <c r="S40" s="13">
        <f t="shared" ref="S40:AD40" si="38">F40*$D40</f>
        <v>0</v>
      </c>
      <c r="T40" s="4">
        <f t="shared" si="38"/>
        <v>0</v>
      </c>
      <c r="U40" s="4">
        <f t="shared" si="38"/>
        <v>0</v>
      </c>
      <c r="V40" s="4">
        <f t="shared" si="38"/>
        <v>0</v>
      </c>
      <c r="W40" s="4">
        <f t="shared" si="38"/>
        <v>0</v>
      </c>
      <c r="X40" s="4">
        <f t="shared" si="38"/>
        <v>0</v>
      </c>
      <c r="Y40" s="4">
        <f t="shared" si="38"/>
        <v>0</v>
      </c>
      <c r="Z40" s="4">
        <f t="shared" si="38"/>
        <v>0</v>
      </c>
      <c r="AA40" s="4">
        <f t="shared" si="38"/>
        <v>0</v>
      </c>
      <c r="AB40" s="4">
        <f t="shared" si="38"/>
        <v>0</v>
      </c>
      <c r="AC40" s="4">
        <f t="shared" si="38"/>
        <v>0</v>
      </c>
      <c r="AD40" s="14">
        <f t="shared" si="38"/>
        <v>0</v>
      </c>
    </row>
    <row r="41" ht="11.25" customHeight="1">
      <c r="A41" s="186" t="s">
        <v>230</v>
      </c>
      <c r="B41" s="14" t="s">
        <v>3771</v>
      </c>
      <c r="C41" s="4"/>
      <c r="D41" s="64">
        <f>SUMIFS(Selection!X:X,Selection!B:B,'Screws allocation'!A41)</f>
        <v>0</v>
      </c>
      <c r="E41" s="4"/>
      <c r="F41" s="13">
        <v>0.0</v>
      </c>
      <c r="G41" s="4">
        <v>0.0</v>
      </c>
      <c r="H41" s="4">
        <v>0.0</v>
      </c>
      <c r="I41" s="4">
        <v>0.0</v>
      </c>
      <c r="J41" s="4">
        <v>0.0</v>
      </c>
      <c r="K41" s="4">
        <v>0.0</v>
      </c>
      <c r="L41" s="4">
        <v>0.0</v>
      </c>
      <c r="M41" s="4">
        <v>0.0</v>
      </c>
      <c r="N41" s="4">
        <v>0.0</v>
      </c>
      <c r="O41" s="4">
        <v>0.0</v>
      </c>
      <c r="P41" s="4">
        <v>42.0</v>
      </c>
      <c r="Q41" s="14">
        <v>0.0</v>
      </c>
      <c r="R41" s="4"/>
      <c r="S41" s="13">
        <f t="shared" ref="S41:AD41" si="39">F41*$D41</f>
        <v>0</v>
      </c>
      <c r="T41" s="4">
        <f t="shared" si="39"/>
        <v>0</v>
      </c>
      <c r="U41" s="4">
        <f t="shared" si="39"/>
        <v>0</v>
      </c>
      <c r="V41" s="4">
        <f t="shared" si="39"/>
        <v>0</v>
      </c>
      <c r="W41" s="4">
        <f t="shared" si="39"/>
        <v>0</v>
      </c>
      <c r="X41" s="4">
        <f t="shared" si="39"/>
        <v>0</v>
      </c>
      <c r="Y41" s="4">
        <f t="shared" si="39"/>
        <v>0</v>
      </c>
      <c r="Z41" s="4">
        <f t="shared" si="39"/>
        <v>0</v>
      </c>
      <c r="AA41" s="4">
        <f t="shared" si="39"/>
        <v>0</v>
      </c>
      <c r="AB41" s="4">
        <f t="shared" si="39"/>
        <v>0</v>
      </c>
      <c r="AC41" s="4">
        <f t="shared" si="39"/>
        <v>0</v>
      </c>
      <c r="AD41" s="14">
        <f t="shared" si="39"/>
        <v>0</v>
      </c>
    </row>
    <row r="42" ht="11.25" customHeight="1">
      <c r="A42" s="186" t="s">
        <v>474</v>
      </c>
      <c r="B42" s="14" t="s">
        <v>3772</v>
      </c>
      <c r="C42" s="4"/>
      <c r="D42" s="64">
        <f>SUMIFS(Selection!X:X,Selection!B:B,'Screws allocation'!A42)</f>
        <v>0</v>
      </c>
      <c r="E42" s="4"/>
      <c r="F42" s="13">
        <v>0.0</v>
      </c>
      <c r="G42" s="4">
        <v>1.0</v>
      </c>
      <c r="H42" s="4">
        <v>0.0</v>
      </c>
      <c r="I42" s="4">
        <v>0.0</v>
      </c>
      <c r="J42" s="4">
        <v>0.0</v>
      </c>
      <c r="K42" s="4">
        <v>0.0</v>
      </c>
      <c r="L42" s="4">
        <v>0.0</v>
      </c>
      <c r="M42" s="4">
        <v>0.0</v>
      </c>
      <c r="N42" s="4">
        <v>0.0</v>
      </c>
      <c r="O42" s="4">
        <v>1.0</v>
      </c>
      <c r="P42" s="4">
        <v>0.0</v>
      </c>
      <c r="Q42" s="14">
        <v>0.0</v>
      </c>
      <c r="R42" s="4"/>
      <c r="S42" s="13">
        <f t="shared" ref="S42:AD42" si="40">F42*$D42</f>
        <v>0</v>
      </c>
      <c r="T42" s="4">
        <f t="shared" si="40"/>
        <v>0</v>
      </c>
      <c r="U42" s="4">
        <f t="shared" si="40"/>
        <v>0</v>
      </c>
      <c r="V42" s="4">
        <f t="shared" si="40"/>
        <v>0</v>
      </c>
      <c r="W42" s="4">
        <f t="shared" si="40"/>
        <v>0</v>
      </c>
      <c r="X42" s="4">
        <f t="shared" si="40"/>
        <v>0</v>
      </c>
      <c r="Y42" s="4">
        <f t="shared" si="40"/>
        <v>0</v>
      </c>
      <c r="Z42" s="4">
        <f t="shared" si="40"/>
        <v>0</v>
      </c>
      <c r="AA42" s="4">
        <f t="shared" si="40"/>
        <v>0</v>
      </c>
      <c r="AB42" s="4">
        <f t="shared" si="40"/>
        <v>0</v>
      </c>
      <c r="AC42" s="4">
        <f t="shared" si="40"/>
        <v>0</v>
      </c>
      <c r="AD42" s="14">
        <f t="shared" si="40"/>
        <v>0</v>
      </c>
    </row>
    <row r="43" ht="11.25" customHeight="1">
      <c r="A43" s="186" t="s">
        <v>260</v>
      </c>
      <c r="B43" s="14" t="s">
        <v>3773</v>
      </c>
      <c r="C43" s="4"/>
      <c r="D43" s="64">
        <f>SUMIFS(Selection!X:X,Selection!B:B,'Screws allocation'!A43)</f>
        <v>0</v>
      </c>
      <c r="E43" s="4"/>
      <c r="F43" s="13">
        <v>0.0</v>
      </c>
      <c r="G43" s="4">
        <v>10.0</v>
      </c>
      <c r="H43" s="4">
        <v>0.0</v>
      </c>
      <c r="I43" s="4">
        <v>0.0</v>
      </c>
      <c r="J43" s="4">
        <v>0.0</v>
      </c>
      <c r="K43" s="4">
        <v>0.0</v>
      </c>
      <c r="L43" s="4">
        <v>0.0</v>
      </c>
      <c r="M43" s="4">
        <v>0.0</v>
      </c>
      <c r="N43" s="4">
        <v>0.0</v>
      </c>
      <c r="O43" s="4">
        <v>10.0</v>
      </c>
      <c r="P43" s="4">
        <v>0.0</v>
      </c>
      <c r="Q43" s="14">
        <v>0.0</v>
      </c>
      <c r="R43" s="4"/>
      <c r="S43" s="13">
        <f t="shared" ref="S43:AD43" si="41">F43*$D43</f>
        <v>0</v>
      </c>
      <c r="T43" s="4">
        <f t="shared" si="41"/>
        <v>0</v>
      </c>
      <c r="U43" s="4">
        <f t="shared" si="41"/>
        <v>0</v>
      </c>
      <c r="V43" s="4">
        <f t="shared" si="41"/>
        <v>0</v>
      </c>
      <c r="W43" s="4">
        <f t="shared" si="41"/>
        <v>0</v>
      </c>
      <c r="X43" s="4">
        <f t="shared" si="41"/>
        <v>0</v>
      </c>
      <c r="Y43" s="4">
        <f t="shared" si="41"/>
        <v>0</v>
      </c>
      <c r="Z43" s="4">
        <f t="shared" si="41"/>
        <v>0</v>
      </c>
      <c r="AA43" s="4">
        <f t="shared" si="41"/>
        <v>0</v>
      </c>
      <c r="AB43" s="4">
        <f t="shared" si="41"/>
        <v>0</v>
      </c>
      <c r="AC43" s="4">
        <f t="shared" si="41"/>
        <v>0</v>
      </c>
      <c r="AD43" s="14">
        <f t="shared" si="41"/>
        <v>0</v>
      </c>
    </row>
    <row r="44" ht="11.25" customHeight="1">
      <c r="A44" s="186" t="s">
        <v>261</v>
      </c>
      <c r="B44" s="14" t="s">
        <v>3774</v>
      </c>
      <c r="C44" s="4"/>
      <c r="D44" s="64">
        <f>SUMIFS(Selection!X:X,Selection!B:B,'Screws allocation'!A44)</f>
        <v>0</v>
      </c>
      <c r="E44" s="4"/>
      <c r="F44" s="13">
        <v>0.0</v>
      </c>
      <c r="G44" s="4">
        <v>15.0</v>
      </c>
      <c r="H44" s="4">
        <v>0.0</v>
      </c>
      <c r="I44" s="4">
        <v>0.0</v>
      </c>
      <c r="J44" s="4">
        <v>0.0</v>
      </c>
      <c r="K44" s="4">
        <v>0.0</v>
      </c>
      <c r="L44" s="4">
        <v>0.0</v>
      </c>
      <c r="M44" s="4">
        <v>0.0</v>
      </c>
      <c r="N44" s="4">
        <v>0.0</v>
      </c>
      <c r="O44" s="4">
        <v>15.0</v>
      </c>
      <c r="P44" s="4">
        <v>0.0</v>
      </c>
      <c r="Q44" s="14">
        <v>0.0</v>
      </c>
      <c r="R44" s="4"/>
      <c r="S44" s="13">
        <f t="shared" ref="S44:AD44" si="42">F44*$D44</f>
        <v>0</v>
      </c>
      <c r="T44" s="4">
        <f t="shared" si="42"/>
        <v>0</v>
      </c>
      <c r="U44" s="4">
        <f t="shared" si="42"/>
        <v>0</v>
      </c>
      <c r="V44" s="4">
        <f t="shared" si="42"/>
        <v>0</v>
      </c>
      <c r="W44" s="4">
        <f t="shared" si="42"/>
        <v>0</v>
      </c>
      <c r="X44" s="4">
        <f t="shared" si="42"/>
        <v>0</v>
      </c>
      <c r="Y44" s="4">
        <f t="shared" si="42"/>
        <v>0</v>
      </c>
      <c r="Z44" s="4">
        <f t="shared" si="42"/>
        <v>0</v>
      </c>
      <c r="AA44" s="4">
        <f t="shared" si="42"/>
        <v>0</v>
      </c>
      <c r="AB44" s="4">
        <f t="shared" si="42"/>
        <v>0</v>
      </c>
      <c r="AC44" s="4">
        <f t="shared" si="42"/>
        <v>0</v>
      </c>
      <c r="AD44" s="14">
        <f t="shared" si="42"/>
        <v>0</v>
      </c>
    </row>
    <row r="45" ht="11.25" customHeight="1">
      <c r="A45" s="186" t="s">
        <v>262</v>
      </c>
      <c r="B45" s="14" t="s">
        <v>3775</v>
      </c>
      <c r="C45" s="4"/>
      <c r="D45" s="64">
        <f>SUMIFS(Selection!X:X,Selection!B:B,'Screws allocation'!A45)</f>
        <v>0</v>
      </c>
      <c r="E45" s="4"/>
      <c r="F45" s="13">
        <v>0.0</v>
      </c>
      <c r="G45" s="4">
        <v>0.0</v>
      </c>
      <c r="H45" s="4">
        <v>10.0</v>
      </c>
      <c r="I45" s="4">
        <v>0.0</v>
      </c>
      <c r="J45" s="4">
        <v>0.0</v>
      </c>
      <c r="K45" s="4">
        <v>0.0</v>
      </c>
      <c r="L45" s="4">
        <v>0.0</v>
      </c>
      <c r="M45" s="4">
        <v>0.0</v>
      </c>
      <c r="N45" s="4">
        <v>0.0</v>
      </c>
      <c r="O45" s="4">
        <v>10.0</v>
      </c>
      <c r="P45" s="4">
        <v>0.0</v>
      </c>
      <c r="Q45" s="14">
        <v>0.0</v>
      </c>
      <c r="R45" s="4"/>
      <c r="S45" s="13">
        <f t="shared" ref="S45:AD45" si="43">F45*$D45</f>
        <v>0</v>
      </c>
      <c r="T45" s="4">
        <f t="shared" si="43"/>
        <v>0</v>
      </c>
      <c r="U45" s="4">
        <f t="shared" si="43"/>
        <v>0</v>
      </c>
      <c r="V45" s="4">
        <f t="shared" si="43"/>
        <v>0</v>
      </c>
      <c r="W45" s="4">
        <f t="shared" si="43"/>
        <v>0</v>
      </c>
      <c r="X45" s="4">
        <f t="shared" si="43"/>
        <v>0</v>
      </c>
      <c r="Y45" s="4">
        <f t="shared" si="43"/>
        <v>0</v>
      </c>
      <c r="Z45" s="4">
        <f t="shared" si="43"/>
        <v>0</v>
      </c>
      <c r="AA45" s="4">
        <f t="shared" si="43"/>
        <v>0</v>
      </c>
      <c r="AB45" s="4">
        <f t="shared" si="43"/>
        <v>0</v>
      </c>
      <c r="AC45" s="4">
        <f t="shared" si="43"/>
        <v>0</v>
      </c>
      <c r="AD45" s="14">
        <f t="shared" si="43"/>
        <v>0</v>
      </c>
    </row>
    <row r="46" ht="11.25" customHeight="1">
      <c r="A46" s="186" t="s">
        <v>263</v>
      </c>
      <c r="B46" s="14" t="s">
        <v>3776</v>
      </c>
      <c r="C46" s="4"/>
      <c r="D46" s="64">
        <f>SUMIFS(Selection!X:X,Selection!B:B,'Screws allocation'!A46)</f>
        <v>0</v>
      </c>
      <c r="E46" s="4"/>
      <c r="F46" s="13">
        <v>0.0</v>
      </c>
      <c r="G46" s="4">
        <v>0.0</v>
      </c>
      <c r="H46" s="4">
        <v>5.0</v>
      </c>
      <c r="I46" s="4">
        <v>0.0</v>
      </c>
      <c r="J46" s="4">
        <v>0.0</v>
      </c>
      <c r="K46" s="4">
        <v>0.0</v>
      </c>
      <c r="L46" s="4">
        <v>0.0</v>
      </c>
      <c r="M46" s="4">
        <v>0.0</v>
      </c>
      <c r="N46" s="4">
        <v>0.0</v>
      </c>
      <c r="O46" s="4">
        <v>5.0</v>
      </c>
      <c r="P46" s="4">
        <v>0.0</v>
      </c>
      <c r="Q46" s="14">
        <v>0.0</v>
      </c>
      <c r="R46" s="4"/>
      <c r="S46" s="13">
        <f t="shared" ref="S46:AD46" si="44">F46*$D46</f>
        <v>0</v>
      </c>
      <c r="T46" s="4">
        <f t="shared" si="44"/>
        <v>0</v>
      </c>
      <c r="U46" s="4">
        <f t="shared" si="44"/>
        <v>0</v>
      </c>
      <c r="V46" s="4">
        <f t="shared" si="44"/>
        <v>0</v>
      </c>
      <c r="W46" s="4">
        <f t="shared" si="44"/>
        <v>0</v>
      </c>
      <c r="X46" s="4">
        <f t="shared" si="44"/>
        <v>0</v>
      </c>
      <c r="Y46" s="4">
        <f t="shared" si="44"/>
        <v>0</v>
      </c>
      <c r="Z46" s="4">
        <f t="shared" si="44"/>
        <v>0</v>
      </c>
      <c r="AA46" s="4">
        <f t="shared" si="44"/>
        <v>0</v>
      </c>
      <c r="AB46" s="4">
        <f t="shared" si="44"/>
        <v>0</v>
      </c>
      <c r="AC46" s="4">
        <f t="shared" si="44"/>
        <v>0</v>
      </c>
      <c r="AD46" s="14">
        <f t="shared" si="44"/>
        <v>0</v>
      </c>
    </row>
    <row r="47" ht="11.25" customHeight="1">
      <c r="A47" s="186" t="s">
        <v>259</v>
      </c>
      <c r="B47" s="14" t="s">
        <v>3777</v>
      </c>
      <c r="C47" s="4"/>
      <c r="D47" s="64">
        <f>SUMIFS(Selection!X:X,Selection!B:B,'Screws allocation'!A47)</f>
        <v>0</v>
      </c>
      <c r="E47" s="4"/>
      <c r="F47" s="13">
        <v>0.0</v>
      </c>
      <c r="G47" s="4">
        <v>10.0</v>
      </c>
      <c r="H47" s="4">
        <v>0.0</v>
      </c>
      <c r="I47" s="4">
        <v>0.0</v>
      </c>
      <c r="J47" s="4">
        <v>0.0</v>
      </c>
      <c r="K47" s="4">
        <v>0.0</v>
      </c>
      <c r="L47" s="4">
        <v>0.0</v>
      </c>
      <c r="M47" s="4">
        <v>0.0</v>
      </c>
      <c r="N47" s="4">
        <v>0.0</v>
      </c>
      <c r="O47" s="4">
        <v>10.0</v>
      </c>
      <c r="P47" s="4">
        <v>0.0</v>
      </c>
      <c r="Q47" s="14">
        <v>0.0</v>
      </c>
      <c r="R47" s="4"/>
      <c r="S47" s="13">
        <f t="shared" ref="S47:AD47" si="45">F47*$D47</f>
        <v>0</v>
      </c>
      <c r="T47" s="4">
        <f t="shared" si="45"/>
        <v>0</v>
      </c>
      <c r="U47" s="4">
        <f t="shared" si="45"/>
        <v>0</v>
      </c>
      <c r="V47" s="4">
        <f t="shared" si="45"/>
        <v>0</v>
      </c>
      <c r="W47" s="4">
        <f t="shared" si="45"/>
        <v>0</v>
      </c>
      <c r="X47" s="4">
        <f t="shared" si="45"/>
        <v>0</v>
      </c>
      <c r="Y47" s="4">
        <f t="shared" si="45"/>
        <v>0</v>
      </c>
      <c r="Z47" s="4">
        <f t="shared" si="45"/>
        <v>0</v>
      </c>
      <c r="AA47" s="4">
        <f t="shared" si="45"/>
        <v>0</v>
      </c>
      <c r="AB47" s="4">
        <f t="shared" si="45"/>
        <v>0</v>
      </c>
      <c r="AC47" s="4">
        <f t="shared" si="45"/>
        <v>0</v>
      </c>
      <c r="AD47" s="14">
        <f t="shared" si="45"/>
        <v>0</v>
      </c>
    </row>
    <row r="48" ht="11.25" customHeight="1">
      <c r="A48" s="186" t="s">
        <v>471</v>
      </c>
      <c r="B48" s="14" t="s">
        <v>3778</v>
      </c>
      <c r="C48" s="4"/>
      <c r="D48" s="64">
        <f>SUMIFS(Selection!X:X,Selection!B:B,'Screws allocation'!A48)</f>
        <v>0</v>
      </c>
      <c r="E48" s="4"/>
      <c r="F48" s="13">
        <v>0.0</v>
      </c>
      <c r="G48" s="4">
        <v>0.0</v>
      </c>
      <c r="H48" s="4">
        <v>0.0</v>
      </c>
      <c r="I48" s="4">
        <v>0.0</v>
      </c>
      <c r="J48" s="4">
        <v>0.0</v>
      </c>
      <c r="K48" s="4">
        <v>0.0</v>
      </c>
      <c r="L48" s="4">
        <v>0.0</v>
      </c>
      <c r="M48" s="4">
        <v>0.0</v>
      </c>
      <c r="N48" s="4">
        <v>0.0</v>
      </c>
      <c r="O48" s="4">
        <v>0.0</v>
      </c>
      <c r="P48" s="4">
        <v>0.0</v>
      </c>
      <c r="Q48" s="14">
        <v>0.0</v>
      </c>
      <c r="R48" s="4"/>
      <c r="S48" s="13">
        <f t="shared" ref="S48:AD48" si="46">F48*$D48</f>
        <v>0</v>
      </c>
      <c r="T48" s="4">
        <f t="shared" si="46"/>
        <v>0</v>
      </c>
      <c r="U48" s="4">
        <f t="shared" si="46"/>
        <v>0</v>
      </c>
      <c r="V48" s="4">
        <f t="shared" si="46"/>
        <v>0</v>
      </c>
      <c r="W48" s="4">
        <f t="shared" si="46"/>
        <v>0</v>
      </c>
      <c r="X48" s="4">
        <f t="shared" si="46"/>
        <v>0</v>
      </c>
      <c r="Y48" s="4">
        <f t="shared" si="46"/>
        <v>0</v>
      </c>
      <c r="Z48" s="4">
        <f t="shared" si="46"/>
        <v>0</v>
      </c>
      <c r="AA48" s="4">
        <f t="shared" si="46"/>
        <v>0</v>
      </c>
      <c r="AB48" s="4">
        <f t="shared" si="46"/>
        <v>0</v>
      </c>
      <c r="AC48" s="4">
        <f t="shared" si="46"/>
        <v>0</v>
      </c>
      <c r="AD48" s="14">
        <f t="shared" si="46"/>
        <v>0</v>
      </c>
    </row>
    <row r="49" ht="11.25" customHeight="1">
      <c r="A49" s="186" t="s">
        <v>234</v>
      </c>
      <c r="B49" s="14" t="s">
        <v>3779</v>
      </c>
      <c r="C49" s="4"/>
      <c r="D49" s="64">
        <f>SUMIFS(Selection!X:X,Selection!B:B,'Screws allocation'!A49)</f>
        <v>0</v>
      </c>
      <c r="E49" s="4"/>
      <c r="F49" s="13">
        <v>3.0</v>
      </c>
      <c r="G49" s="4">
        <v>7.0</v>
      </c>
      <c r="H49" s="4">
        <v>0.0</v>
      </c>
      <c r="I49" s="4">
        <v>0.0</v>
      </c>
      <c r="J49" s="4">
        <v>0.0</v>
      </c>
      <c r="K49" s="4">
        <v>0.0</v>
      </c>
      <c r="L49" s="4">
        <v>0.0</v>
      </c>
      <c r="M49" s="4">
        <v>0.0</v>
      </c>
      <c r="N49" s="4">
        <v>0.0</v>
      </c>
      <c r="O49" s="4">
        <v>0.0</v>
      </c>
      <c r="P49" s="4">
        <v>0.0</v>
      </c>
      <c r="Q49" s="14">
        <v>0.0</v>
      </c>
      <c r="R49" s="4"/>
      <c r="S49" s="13">
        <f t="shared" ref="S49:AD49" si="47">F49*$D49</f>
        <v>0</v>
      </c>
      <c r="T49" s="4">
        <f t="shared" si="47"/>
        <v>0</v>
      </c>
      <c r="U49" s="4">
        <f t="shared" si="47"/>
        <v>0</v>
      </c>
      <c r="V49" s="4">
        <f t="shared" si="47"/>
        <v>0</v>
      </c>
      <c r="W49" s="4">
        <f t="shared" si="47"/>
        <v>0</v>
      </c>
      <c r="X49" s="4">
        <f t="shared" si="47"/>
        <v>0</v>
      </c>
      <c r="Y49" s="4">
        <f t="shared" si="47"/>
        <v>0</v>
      </c>
      <c r="Z49" s="4">
        <f t="shared" si="47"/>
        <v>0</v>
      </c>
      <c r="AA49" s="4">
        <f t="shared" si="47"/>
        <v>0</v>
      </c>
      <c r="AB49" s="4">
        <f t="shared" si="47"/>
        <v>0</v>
      </c>
      <c r="AC49" s="4">
        <f t="shared" si="47"/>
        <v>0</v>
      </c>
      <c r="AD49" s="14">
        <f t="shared" si="47"/>
        <v>0</v>
      </c>
    </row>
    <row r="50" ht="11.25" customHeight="1">
      <c r="A50" s="186" t="s">
        <v>235</v>
      </c>
      <c r="B50" s="14" t="s">
        <v>3780</v>
      </c>
      <c r="C50" s="4"/>
      <c r="D50" s="64">
        <f>SUMIFS(Selection!X:X,Selection!B:B,'Screws allocation'!A50)</f>
        <v>0</v>
      </c>
      <c r="E50" s="4"/>
      <c r="F50" s="13">
        <v>3.0</v>
      </c>
      <c r="G50" s="4">
        <v>7.0</v>
      </c>
      <c r="H50" s="4">
        <v>0.0</v>
      </c>
      <c r="I50" s="4">
        <v>0.0</v>
      </c>
      <c r="J50" s="4">
        <v>0.0</v>
      </c>
      <c r="K50" s="4">
        <v>0.0</v>
      </c>
      <c r="L50" s="4">
        <v>0.0</v>
      </c>
      <c r="M50" s="4">
        <v>0.0</v>
      </c>
      <c r="N50" s="4">
        <v>0.0</v>
      </c>
      <c r="O50" s="4">
        <v>0.0</v>
      </c>
      <c r="P50" s="4">
        <v>0.0</v>
      </c>
      <c r="Q50" s="14">
        <v>0.0</v>
      </c>
      <c r="R50" s="4"/>
      <c r="S50" s="13">
        <f t="shared" ref="S50:AD50" si="48">F50*$D50</f>
        <v>0</v>
      </c>
      <c r="T50" s="4">
        <f t="shared" si="48"/>
        <v>0</v>
      </c>
      <c r="U50" s="4">
        <f t="shared" si="48"/>
        <v>0</v>
      </c>
      <c r="V50" s="4">
        <f t="shared" si="48"/>
        <v>0</v>
      </c>
      <c r="W50" s="4">
        <f t="shared" si="48"/>
        <v>0</v>
      </c>
      <c r="X50" s="4">
        <f t="shared" si="48"/>
        <v>0</v>
      </c>
      <c r="Y50" s="4">
        <f t="shared" si="48"/>
        <v>0</v>
      </c>
      <c r="Z50" s="4">
        <f t="shared" si="48"/>
        <v>0</v>
      </c>
      <c r="AA50" s="4">
        <f t="shared" si="48"/>
        <v>0</v>
      </c>
      <c r="AB50" s="4">
        <f t="shared" si="48"/>
        <v>0</v>
      </c>
      <c r="AC50" s="4">
        <f t="shared" si="48"/>
        <v>0</v>
      </c>
      <c r="AD50" s="14">
        <f t="shared" si="48"/>
        <v>0</v>
      </c>
    </row>
    <row r="51" ht="11.25" customHeight="1">
      <c r="A51" s="186" t="s">
        <v>470</v>
      </c>
      <c r="B51" s="14" t="s">
        <v>3781</v>
      </c>
      <c r="C51" s="4"/>
      <c r="D51" s="64">
        <f>SUMIFS(Selection!X:X,Selection!B:B,'Screws allocation'!A51)</f>
        <v>0</v>
      </c>
      <c r="E51" s="4"/>
      <c r="F51" s="13">
        <v>0.0</v>
      </c>
      <c r="G51" s="4">
        <v>0.0</v>
      </c>
      <c r="H51" s="4">
        <v>0.0</v>
      </c>
      <c r="I51" s="4">
        <v>0.0</v>
      </c>
      <c r="J51" s="4">
        <v>0.0</v>
      </c>
      <c r="K51" s="4">
        <v>0.0</v>
      </c>
      <c r="L51" s="4">
        <v>0.0</v>
      </c>
      <c r="M51" s="4">
        <v>0.0</v>
      </c>
      <c r="N51" s="4">
        <v>0.0</v>
      </c>
      <c r="O51" s="4">
        <v>0.0</v>
      </c>
      <c r="P51" s="4">
        <v>40.0</v>
      </c>
      <c r="Q51" s="14">
        <v>0.0</v>
      </c>
      <c r="R51" s="4"/>
      <c r="S51" s="13">
        <f t="shared" ref="S51:AD51" si="49">F51*$D51</f>
        <v>0</v>
      </c>
      <c r="T51" s="4">
        <f t="shared" si="49"/>
        <v>0</v>
      </c>
      <c r="U51" s="4">
        <f t="shared" si="49"/>
        <v>0</v>
      </c>
      <c r="V51" s="4">
        <f t="shared" si="49"/>
        <v>0</v>
      </c>
      <c r="W51" s="4">
        <f t="shared" si="49"/>
        <v>0</v>
      </c>
      <c r="X51" s="4">
        <f t="shared" si="49"/>
        <v>0</v>
      </c>
      <c r="Y51" s="4">
        <f t="shared" si="49"/>
        <v>0</v>
      </c>
      <c r="Z51" s="4">
        <f t="shared" si="49"/>
        <v>0</v>
      </c>
      <c r="AA51" s="4">
        <f t="shared" si="49"/>
        <v>0</v>
      </c>
      <c r="AB51" s="4">
        <f t="shared" si="49"/>
        <v>0</v>
      </c>
      <c r="AC51" s="4">
        <f t="shared" si="49"/>
        <v>0</v>
      </c>
      <c r="AD51" s="14">
        <f t="shared" si="49"/>
        <v>0</v>
      </c>
    </row>
    <row r="52" ht="11.25" customHeight="1">
      <c r="A52" s="186" t="s">
        <v>231</v>
      </c>
      <c r="B52" s="14" t="s">
        <v>3782</v>
      </c>
      <c r="C52" s="4"/>
      <c r="D52" s="64">
        <f>SUMIFS(Selection!X:X,Selection!B:B,'Screws allocation'!A52)</f>
        <v>0</v>
      </c>
      <c r="E52" s="4"/>
      <c r="F52" s="13">
        <v>10.0</v>
      </c>
      <c r="G52" s="4">
        <v>0.0</v>
      </c>
      <c r="H52" s="4">
        <v>0.0</v>
      </c>
      <c r="I52" s="4">
        <v>0.0</v>
      </c>
      <c r="J52" s="4">
        <v>0.0</v>
      </c>
      <c r="K52" s="4">
        <v>0.0</v>
      </c>
      <c r="L52" s="4">
        <v>0.0</v>
      </c>
      <c r="M52" s="4">
        <v>0.0</v>
      </c>
      <c r="N52" s="4">
        <v>0.0</v>
      </c>
      <c r="O52" s="4">
        <v>10.0</v>
      </c>
      <c r="P52" s="4">
        <v>0.0</v>
      </c>
      <c r="Q52" s="14">
        <v>0.0</v>
      </c>
      <c r="R52" s="4"/>
      <c r="S52" s="13">
        <f t="shared" ref="S52:AD52" si="50">F52*$D52</f>
        <v>0</v>
      </c>
      <c r="T52" s="4">
        <f t="shared" si="50"/>
        <v>0</v>
      </c>
      <c r="U52" s="4">
        <f t="shared" si="50"/>
        <v>0</v>
      </c>
      <c r="V52" s="4">
        <f t="shared" si="50"/>
        <v>0</v>
      </c>
      <c r="W52" s="4">
        <f t="shared" si="50"/>
        <v>0</v>
      </c>
      <c r="X52" s="4">
        <f t="shared" si="50"/>
        <v>0</v>
      </c>
      <c r="Y52" s="4">
        <f t="shared" si="50"/>
        <v>0</v>
      </c>
      <c r="Z52" s="4">
        <f t="shared" si="50"/>
        <v>0</v>
      </c>
      <c r="AA52" s="4">
        <f t="shared" si="50"/>
        <v>0</v>
      </c>
      <c r="AB52" s="4">
        <f t="shared" si="50"/>
        <v>0</v>
      </c>
      <c r="AC52" s="4">
        <f t="shared" si="50"/>
        <v>0</v>
      </c>
      <c r="AD52" s="14">
        <f t="shared" si="50"/>
        <v>0</v>
      </c>
    </row>
    <row r="53" ht="11.25" customHeight="1">
      <c r="A53" s="186" t="s">
        <v>282</v>
      </c>
      <c r="B53" s="14" t="s">
        <v>3783</v>
      </c>
      <c r="C53" s="4"/>
      <c r="D53" s="64">
        <f>SUMIFS(Selection!X:X,Selection!B:B,'Screws allocation'!A53)</f>
        <v>0</v>
      </c>
      <c r="E53" s="4"/>
      <c r="F53" s="13">
        <v>0.0</v>
      </c>
      <c r="G53" s="4">
        <v>0.0</v>
      </c>
      <c r="H53" s="4">
        <v>30.0</v>
      </c>
      <c r="I53" s="4">
        <v>0.0</v>
      </c>
      <c r="J53" s="4">
        <v>0.0</v>
      </c>
      <c r="K53" s="4">
        <v>0.0</v>
      </c>
      <c r="L53" s="4">
        <v>0.0</v>
      </c>
      <c r="M53" s="4">
        <v>0.0</v>
      </c>
      <c r="N53" s="4">
        <v>0.0</v>
      </c>
      <c r="O53" s="4">
        <v>30.0</v>
      </c>
      <c r="P53" s="4">
        <v>0.0</v>
      </c>
      <c r="Q53" s="14">
        <v>0.0</v>
      </c>
      <c r="R53" s="4"/>
      <c r="S53" s="13">
        <f t="shared" ref="S53:AD53" si="51">F53*$D53</f>
        <v>0</v>
      </c>
      <c r="T53" s="4">
        <f t="shared" si="51"/>
        <v>0</v>
      </c>
      <c r="U53" s="4">
        <f t="shared" si="51"/>
        <v>0</v>
      </c>
      <c r="V53" s="4">
        <f t="shared" si="51"/>
        <v>0</v>
      </c>
      <c r="W53" s="4">
        <f t="shared" si="51"/>
        <v>0</v>
      </c>
      <c r="X53" s="4">
        <f t="shared" si="51"/>
        <v>0</v>
      </c>
      <c r="Y53" s="4">
        <f t="shared" si="51"/>
        <v>0</v>
      </c>
      <c r="Z53" s="4">
        <f t="shared" si="51"/>
        <v>0</v>
      </c>
      <c r="AA53" s="4">
        <f t="shared" si="51"/>
        <v>0</v>
      </c>
      <c r="AB53" s="4">
        <f t="shared" si="51"/>
        <v>0</v>
      </c>
      <c r="AC53" s="4">
        <f t="shared" si="51"/>
        <v>0</v>
      </c>
      <c r="AD53" s="14">
        <f t="shared" si="51"/>
        <v>0</v>
      </c>
    </row>
    <row r="54" ht="11.25" customHeight="1">
      <c r="A54" s="186" t="s">
        <v>283</v>
      </c>
      <c r="B54" s="14" t="s">
        <v>3784</v>
      </c>
      <c r="C54" s="4"/>
      <c r="D54" s="64">
        <f>SUMIFS(Selection!X:X,Selection!B:B,'Screws allocation'!A54)</f>
        <v>0</v>
      </c>
      <c r="E54" s="4"/>
      <c r="F54" s="13">
        <v>0.0</v>
      </c>
      <c r="G54" s="4">
        <v>0.0</v>
      </c>
      <c r="H54" s="4">
        <v>40.0</v>
      </c>
      <c r="I54" s="4">
        <v>0.0</v>
      </c>
      <c r="J54" s="4">
        <v>0.0</v>
      </c>
      <c r="K54" s="4">
        <v>0.0</v>
      </c>
      <c r="L54" s="4">
        <v>0.0</v>
      </c>
      <c r="M54" s="4">
        <v>0.0</v>
      </c>
      <c r="N54" s="4">
        <v>0.0</v>
      </c>
      <c r="O54" s="4">
        <v>40.0</v>
      </c>
      <c r="P54" s="4">
        <v>0.0</v>
      </c>
      <c r="Q54" s="14">
        <v>0.0</v>
      </c>
      <c r="R54" s="4"/>
      <c r="S54" s="13">
        <f t="shared" ref="S54:AD54" si="52">F54*$D54</f>
        <v>0</v>
      </c>
      <c r="T54" s="4">
        <f t="shared" si="52"/>
        <v>0</v>
      </c>
      <c r="U54" s="4">
        <f t="shared" si="52"/>
        <v>0</v>
      </c>
      <c r="V54" s="4">
        <f t="shared" si="52"/>
        <v>0</v>
      </c>
      <c r="W54" s="4">
        <f t="shared" si="52"/>
        <v>0</v>
      </c>
      <c r="X54" s="4">
        <f t="shared" si="52"/>
        <v>0</v>
      </c>
      <c r="Y54" s="4">
        <f t="shared" si="52"/>
        <v>0</v>
      </c>
      <c r="Z54" s="4">
        <f t="shared" si="52"/>
        <v>0</v>
      </c>
      <c r="AA54" s="4">
        <f t="shared" si="52"/>
        <v>0</v>
      </c>
      <c r="AB54" s="4">
        <f t="shared" si="52"/>
        <v>0</v>
      </c>
      <c r="AC54" s="4">
        <f t="shared" si="52"/>
        <v>0</v>
      </c>
      <c r="AD54" s="14">
        <f t="shared" si="52"/>
        <v>0</v>
      </c>
    </row>
    <row r="55" ht="11.25" customHeight="1">
      <c r="A55" s="186" t="s">
        <v>285</v>
      </c>
      <c r="B55" s="14" t="s">
        <v>3785</v>
      </c>
      <c r="C55" s="4"/>
      <c r="D55" s="64">
        <f>SUMIFS(Selection!X:X,Selection!B:B,'Screws allocation'!A55)</f>
        <v>0</v>
      </c>
      <c r="E55" s="4"/>
      <c r="F55" s="13">
        <v>0.0</v>
      </c>
      <c r="G55" s="4">
        <v>40.0</v>
      </c>
      <c r="H55" s="4">
        <v>10.0</v>
      </c>
      <c r="I55" s="4">
        <v>0.0</v>
      </c>
      <c r="J55" s="4">
        <v>0.0</v>
      </c>
      <c r="K55" s="4">
        <v>0.0</v>
      </c>
      <c r="L55" s="4">
        <v>0.0</v>
      </c>
      <c r="M55" s="4">
        <v>0.0</v>
      </c>
      <c r="N55" s="4">
        <v>0.0</v>
      </c>
      <c r="O55" s="4">
        <v>50.0</v>
      </c>
      <c r="P55" s="4">
        <v>0.0</v>
      </c>
      <c r="Q55" s="14">
        <v>0.0</v>
      </c>
      <c r="R55" s="4"/>
      <c r="S55" s="13">
        <f t="shared" ref="S55:AD55" si="53">F55*$D55</f>
        <v>0</v>
      </c>
      <c r="T55" s="4">
        <f t="shared" si="53"/>
        <v>0</v>
      </c>
      <c r="U55" s="4">
        <f t="shared" si="53"/>
        <v>0</v>
      </c>
      <c r="V55" s="4">
        <f t="shared" si="53"/>
        <v>0</v>
      </c>
      <c r="W55" s="4">
        <f t="shared" si="53"/>
        <v>0</v>
      </c>
      <c r="X55" s="4">
        <f t="shared" si="53"/>
        <v>0</v>
      </c>
      <c r="Y55" s="4">
        <f t="shared" si="53"/>
        <v>0</v>
      </c>
      <c r="Z55" s="4">
        <f t="shared" si="53"/>
        <v>0</v>
      </c>
      <c r="AA55" s="4">
        <f t="shared" si="53"/>
        <v>0</v>
      </c>
      <c r="AB55" s="4">
        <f t="shared" si="53"/>
        <v>0</v>
      </c>
      <c r="AC55" s="4">
        <f t="shared" si="53"/>
        <v>0</v>
      </c>
      <c r="AD55" s="14">
        <f t="shared" si="53"/>
        <v>0</v>
      </c>
    </row>
    <row r="56" ht="11.25" customHeight="1">
      <c r="A56" s="186" t="s">
        <v>286</v>
      </c>
      <c r="B56" s="14" t="s">
        <v>3786</v>
      </c>
      <c r="C56" s="4"/>
      <c r="D56" s="64">
        <f>SUMIFS(Selection!X:X,Selection!B:B,'Screws allocation'!A56)</f>
        <v>0</v>
      </c>
      <c r="E56" s="4"/>
      <c r="F56" s="13">
        <v>0.0</v>
      </c>
      <c r="G56" s="4">
        <v>40.0</v>
      </c>
      <c r="H56" s="4">
        <v>10.0</v>
      </c>
      <c r="I56" s="4">
        <v>0.0</v>
      </c>
      <c r="J56" s="4">
        <v>0.0</v>
      </c>
      <c r="K56" s="4">
        <v>0.0</v>
      </c>
      <c r="L56" s="4">
        <v>0.0</v>
      </c>
      <c r="M56" s="4">
        <v>0.0</v>
      </c>
      <c r="N56" s="4">
        <v>0.0</v>
      </c>
      <c r="O56" s="4">
        <v>50.0</v>
      </c>
      <c r="P56" s="4">
        <v>0.0</v>
      </c>
      <c r="Q56" s="14">
        <v>0.0</v>
      </c>
      <c r="R56" s="4"/>
      <c r="S56" s="13">
        <f t="shared" ref="S56:AD56" si="54">F56*$D56</f>
        <v>0</v>
      </c>
      <c r="T56" s="4">
        <f t="shared" si="54"/>
        <v>0</v>
      </c>
      <c r="U56" s="4">
        <f t="shared" si="54"/>
        <v>0</v>
      </c>
      <c r="V56" s="4">
        <f t="shared" si="54"/>
        <v>0</v>
      </c>
      <c r="W56" s="4">
        <f t="shared" si="54"/>
        <v>0</v>
      </c>
      <c r="X56" s="4">
        <f t="shared" si="54"/>
        <v>0</v>
      </c>
      <c r="Y56" s="4">
        <f t="shared" si="54"/>
        <v>0</v>
      </c>
      <c r="Z56" s="4">
        <f t="shared" si="54"/>
        <v>0</v>
      </c>
      <c r="AA56" s="4">
        <f t="shared" si="54"/>
        <v>0</v>
      </c>
      <c r="AB56" s="4">
        <f t="shared" si="54"/>
        <v>0</v>
      </c>
      <c r="AC56" s="4">
        <f t="shared" si="54"/>
        <v>0</v>
      </c>
      <c r="AD56" s="14">
        <f t="shared" si="54"/>
        <v>0</v>
      </c>
    </row>
    <row r="57" ht="11.25" customHeight="1">
      <c r="A57" s="186" t="s">
        <v>284</v>
      </c>
      <c r="B57" s="14" t="s">
        <v>3787</v>
      </c>
      <c r="C57" s="4"/>
      <c r="D57" s="64">
        <f>SUMIFS(Selection!X:X,Selection!B:B,'Screws allocation'!A57)</f>
        <v>0</v>
      </c>
      <c r="E57" s="4"/>
      <c r="F57" s="13">
        <v>15.0</v>
      </c>
      <c r="G57" s="4">
        <v>25.0</v>
      </c>
      <c r="H57" s="4">
        <v>0.0</v>
      </c>
      <c r="I57" s="4">
        <v>0.0</v>
      </c>
      <c r="J57" s="4">
        <v>0.0</v>
      </c>
      <c r="K57" s="4">
        <v>0.0</v>
      </c>
      <c r="L57" s="4">
        <v>0.0</v>
      </c>
      <c r="M57" s="4">
        <v>0.0</v>
      </c>
      <c r="N57" s="4">
        <v>0.0</v>
      </c>
      <c r="O57" s="4">
        <v>40.0</v>
      </c>
      <c r="P57" s="4">
        <v>0.0</v>
      </c>
      <c r="Q57" s="14">
        <v>0.0</v>
      </c>
      <c r="R57" s="4"/>
      <c r="S57" s="13">
        <f t="shared" ref="S57:AD57" si="55">F57*$D57</f>
        <v>0</v>
      </c>
      <c r="T57" s="4">
        <f t="shared" si="55"/>
        <v>0</v>
      </c>
      <c r="U57" s="4">
        <f t="shared" si="55"/>
        <v>0</v>
      </c>
      <c r="V57" s="4">
        <f t="shared" si="55"/>
        <v>0</v>
      </c>
      <c r="W57" s="4">
        <f t="shared" si="55"/>
        <v>0</v>
      </c>
      <c r="X57" s="4">
        <f t="shared" si="55"/>
        <v>0</v>
      </c>
      <c r="Y57" s="4">
        <f t="shared" si="55"/>
        <v>0</v>
      </c>
      <c r="Z57" s="4">
        <f t="shared" si="55"/>
        <v>0</v>
      </c>
      <c r="AA57" s="4">
        <f t="shared" si="55"/>
        <v>0</v>
      </c>
      <c r="AB57" s="4">
        <f t="shared" si="55"/>
        <v>0</v>
      </c>
      <c r="AC57" s="4">
        <f t="shared" si="55"/>
        <v>0</v>
      </c>
      <c r="AD57" s="14">
        <f t="shared" si="55"/>
        <v>0</v>
      </c>
    </row>
    <row r="58" ht="11.25" customHeight="1">
      <c r="A58" s="186" t="s">
        <v>287</v>
      </c>
      <c r="B58" s="14" t="s">
        <v>3788</v>
      </c>
      <c r="C58" s="4"/>
      <c r="D58" s="64">
        <f>SUMIFS(Selection!X:X,Selection!B:B,'Screws allocation'!A58)</f>
        <v>0</v>
      </c>
      <c r="E58" s="4"/>
      <c r="F58" s="13">
        <v>0.0</v>
      </c>
      <c r="G58" s="4">
        <v>0.0</v>
      </c>
      <c r="H58" s="4">
        <v>30.0</v>
      </c>
      <c r="I58" s="4">
        <v>0.0</v>
      </c>
      <c r="J58" s="4">
        <v>0.0</v>
      </c>
      <c r="K58" s="4">
        <v>0.0</v>
      </c>
      <c r="L58" s="4">
        <v>0.0</v>
      </c>
      <c r="M58" s="4">
        <v>0.0</v>
      </c>
      <c r="N58" s="4">
        <v>0.0</v>
      </c>
      <c r="O58" s="4">
        <v>30.0</v>
      </c>
      <c r="P58" s="4">
        <v>0.0</v>
      </c>
      <c r="Q58" s="14">
        <v>0.0</v>
      </c>
      <c r="R58" s="4"/>
      <c r="S58" s="13">
        <f t="shared" ref="S58:AD58" si="56">F58*$D58</f>
        <v>0</v>
      </c>
      <c r="T58" s="4">
        <f t="shared" si="56"/>
        <v>0</v>
      </c>
      <c r="U58" s="4">
        <f t="shared" si="56"/>
        <v>0</v>
      </c>
      <c r="V58" s="4">
        <f t="shared" si="56"/>
        <v>0</v>
      </c>
      <c r="W58" s="4">
        <f t="shared" si="56"/>
        <v>0</v>
      </c>
      <c r="X58" s="4">
        <f t="shared" si="56"/>
        <v>0</v>
      </c>
      <c r="Y58" s="4">
        <f t="shared" si="56"/>
        <v>0</v>
      </c>
      <c r="Z58" s="4">
        <f t="shared" si="56"/>
        <v>0</v>
      </c>
      <c r="AA58" s="4">
        <f t="shared" si="56"/>
        <v>0</v>
      </c>
      <c r="AB58" s="4">
        <f t="shared" si="56"/>
        <v>0</v>
      </c>
      <c r="AC58" s="4">
        <f t="shared" si="56"/>
        <v>0</v>
      </c>
      <c r="AD58" s="14">
        <f t="shared" si="56"/>
        <v>0</v>
      </c>
    </row>
    <row r="59" ht="11.25" customHeight="1">
      <c r="A59" s="186" t="s">
        <v>294</v>
      </c>
      <c r="B59" s="14" t="s">
        <v>3789</v>
      </c>
      <c r="C59" s="4"/>
      <c r="D59" s="64">
        <f>SUMIFS(Selection!X:X,Selection!B:B,'Screws allocation'!A59)</f>
        <v>0</v>
      </c>
      <c r="E59" s="4"/>
      <c r="F59" s="13">
        <v>0.0</v>
      </c>
      <c r="G59" s="4">
        <v>0.0</v>
      </c>
      <c r="H59" s="4">
        <v>5.0</v>
      </c>
      <c r="I59" s="4">
        <v>0.0</v>
      </c>
      <c r="J59" s="4">
        <v>0.0</v>
      </c>
      <c r="K59" s="4">
        <v>0.0</v>
      </c>
      <c r="L59" s="4">
        <v>0.0</v>
      </c>
      <c r="M59" s="4">
        <v>0.0</v>
      </c>
      <c r="N59" s="4">
        <v>0.0</v>
      </c>
      <c r="O59" s="4">
        <v>5.0</v>
      </c>
      <c r="P59" s="4">
        <v>0.0</v>
      </c>
      <c r="Q59" s="14">
        <v>0.0</v>
      </c>
      <c r="R59" s="4"/>
      <c r="S59" s="13">
        <f t="shared" ref="S59:AD59" si="57">F59*$D59</f>
        <v>0</v>
      </c>
      <c r="T59" s="4">
        <f t="shared" si="57"/>
        <v>0</v>
      </c>
      <c r="U59" s="4">
        <f t="shared" si="57"/>
        <v>0</v>
      </c>
      <c r="V59" s="4">
        <f t="shared" si="57"/>
        <v>0</v>
      </c>
      <c r="W59" s="4">
        <f t="shared" si="57"/>
        <v>0</v>
      </c>
      <c r="X59" s="4">
        <f t="shared" si="57"/>
        <v>0</v>
      </c>
      <c r="Y59" s="4">
        <f t="shared" si="57"/>
        <v>0</v>
      </c>
      <c r="Z59" s="4">
        <f t="shared" si="57"/>
        <v>0</v>
      </c>
      <c r="AA59" s="4">
        <f t="shared" si="57"/>
        <v>0</v>
      </c>
      <c r="AB59" s="4">
        <f t="shared" si="57"/>
        <v>0</v>
      </c>
      <c r="AC59" s="4">
        <f t="shared" si="57"/>
        <v>0</v>
      </c>
      <c r="AD59" s="14">
        <f t="shared" si="57"/>
        <v>0</v>
      </c>
    </row>
    <row r="60" ht="11.25" customHeight="1">
      <c r="A60" s="186" t="s">
        <v>478</v>
      </c>
      <c r="B60" s="14" t="s">
        <v>3790</v>
      </c>
      <c r="C60" s="4"/>
      <c r="D60" s="64">
        <f>SUMIFS(Selection!X:X,Selection!B:B,'Screws allocation'!A60)</f>
        <v>0</v>
      </c>
      <c r="E60" s="4"/>
      <c r="F60" s="13">
        <v>0.0</v>
      </c>
      <c r="G60" s="4">
        <v>0.0</v>
      </c>
      <c r="H60" s="4">
        <v>5.0</v>
      </c>
      <c r="I60" s="4">
        <v>0.0</v>
      </c>
      <c r="J60" s="4">
        <v>0.0</v>
      </c>
      <c r="K60" s="4">
        <v>0.0</v>
      </c>
      <c r="L60" s="4">
        <v>0.0</v>
      </c>
      <c r="M60" s="4">
        <v>0.0</v>
      </c>
      <c r="N60" s="4">
        <v>0.0</v>
      </c>
      <c r="O60" s="4">
        <v>10.0</v>
      </c>
      <c r="P60" s="4">
        <v>0.0</v>
      </c>
      <c r="Q60" s="14">
        <v>0.0</v>
      </c>
      <c r="R60" s="4"/>
      <c r="S60" s="13">
        <f t="shared" ref="S60:AD60" si="58">F60*$D60</f>
        <v>0</v>
      </c>
      <c r="T60" s="4">
        <f t="shared" si="58"/>
        <v>0</v>
      </c>
      <c r="U60" s="4">
        <f t="shared" si="58"/>
        <v>0</v>
      </c>
      <c r="V60" s="4">
        <f t="shared" si="58"/>
        <v>0</v>
      </c>
      <c r="W60" s="4">
        <f t="shared" si="58"/>
        <v>0</v>
      </c>
      <c r="X60" s="4">
        <f t="shared" si="58"/>
        <v>0</v>
      </c>
      <c r="Y60" s="4">
        <f t="shared" si="58"/>
        <v>0</v>
      </c>
      <c r="Z60" s="4">
        <f t="shared" si="58"/>
        <v>0</v>
      </c>
      <c r="AA60" s="4">
        <f t="shared" si="58"/>
        <v>0</v>
      </c>
      <c r="AB60" s="4">
        <f t="shared" si="58"/>
        <v>0</v>
      </c>
      <c r="AC60" s="4">
        <f t="shared" si="58"/>
        <v>0</v>
      </c>
      <c r="AD60" s="14">
        <f t="shared" si="58"/>
        <v>0</v>
      </c>
    </row>
    <row r="61" ht="11.25" customHeight="1">
      <c r="A61" s="186" t="s">
        <v>290</v>
      </c>
      <c r="B61" s="14" t="s">
        <v>3791</v>
      </c>
      <c r="C61" s="4"/>
      <c r="D61" s="64">
        <f>SUMIFS(Selection!X:X,Selection!B:B,'Screws allocation'!A61)</f>
        <v>0</v>
      </c>
      <c r="E61" s="4"/>
      <c r="F61" s="13">
        <v>0.0</v>
      </c>
      <c r="G61" s="4">
        <v>7.0</v>
      </c>
      <c r="H61" s="4">
        <v>0.0</v>
      </c>
      <c r="I61" s="4">
        <v>0.0</v>
      </c>
      <c r="J61" s="4">
        <v>0.0</v>
      </c>
      <c r="K61" s="4">
        <v>0.0</v>
      </c>
      <c r="L61" s="4">
        <v>0.0</v>
      </c>
      <c r="M61" s="4">
        <v>0.0</v>
      </c>
      <c r="N61" s="4">
        <v>0.0</v>
      </c>
      <c r="O61" s="4">
        <v>7.0</v>
      </c>
      <c r="P61" s="4">
        <v>0.0</v>
      </c>
      <c r="Q61" s="14">
        <v>0.0</v>
      </c>
      <c r="R61" s="4"/>
      <c r="S61" s="13">
        <f t="shared" ref="S61:AD61" si="59">F61*$D61</f>
        <v>0</v>
      </c>
      <c r="T61" s="4">
        <f t="shared" si="59"/>
        <v>0</v>
      </c>
      <c r="U61" s="4">
        <f t="shared" si="59"/>
        <v>0</v>
      </c>
      <c r="V61" s="4">
        <f t="shared" si="59"/>
        <v>0</v>
      </c>
      <c r="W61" s="4">
        <f t="shared" si="59"/>
        <v>0</v>
      </c>
      <c r="X61" s="4">
        <f t="shared" si="59"/>
        <v>0</v>
      </c>
      <c r="Y61" s="4">
        <f t="shared" si="59"/>
        <v>0</v>
      </c>
      <c r="Z61" s="4">
        <f t="shared" si="59"/>
        <v>0</v>
      </c>
      <c r="AA61" s="4">
        <f t="shared" si="59"/>
        <v>0</v>
      </c>
      <c r="AB61" s="4">
        <f t="shared" si="59"/>
        <v>0</v>
      </c>
      <c r="AC61" s="4">
        <f t="shared" si="59"/>
        <v>0</v>
      </c>
      <c r="AD61" s="14">
        <f t="shared" si="59"/>
        <v>0</v>
      </c>
    </row>
    <row r="62" ht="11.25" customHeight="1">
      <c r="A62" s="186" t="s">
        <v>291</v>
      </c>
      <c r="B62" s="14" t="s">
        <v>3792</v>
      </c>
      <c r="C62" s="4"/>
      <c r="D62" s="64">
        <f>SUMIFS(Selection!X:X,Selection!B:B,'Screws allocation'!A62)</f>
        <v>0</v>
      </c>
      <c r="E62" s="4"/>
      <c r="F62" s="13">
        <v>0.0</v>
      </c>
      <c r="G62" s="4">
        <v>8.0</v>
      </c>
      <c r="H62" s="4">
        <v>0.0</v>
      </c>
      <c r="I62" s="4">
        <v>0.0</v>
      </c>
      <c r="J62" s="4">
        <v>0.0</v>
      </c>
      <c r="K62" s="4">
        <v>0.0</v>
      </c>
      <c r="L62" s="4">
        <v>0.0</v>
      </c>
      <c r="M62" s="4">
        <v>0.0</v>
      </c>
      <c r="N62" s="4">
        <v>0.0</v>
      </c>
      <c r="O62" s="4">
        <v>8.0</v>
      </c>
      <c r="P62" s="4">
        <v>0.0</v>
      </c>
      <c r="Q62" s="14">
        <v>0.0</v>
      </c>
      <c r="R62" s="4"/>
      <c r="S62" s="13">
        <f t="shared" ref="S62:AD62" si="60">F62*$D62</f>
        <v>0</v>
      </c>
      <c r="T62" s="4">
        <f t="shared" si="60"/>
        <v>0</v>
      </c>
      <c r="U62" s="4">
        <f t="shared" si="60"/>
        <v>0</v>
      </c>
      <c r="V62" s="4">
        <f t="shared" si="60"/>
        <v>0</v>
      </c>
      <c r="W62" s="4">
        <f t="shared" si="60"/>
        <v>0</v>
      </c>
      <c r="X62" s="4">
        <f t="shared" si="60"/>
        <v>0</v>
      </c>
      <c r="Y62" s="4">
        <f t="shared" si="60"/>
        <v>0</v>
      </c>
      <c r="Z62" s="4">
        <f t="shared" si="60"/>
        <v>0</v>
      </c>
      <c r="AA62" s="4">
        <f t="shared" si="60"/>
        <v>0</v>
      </c>
      <c r="AB62" s="4">
        <f t="shared" si="60"/>
        <v>0</v>
      </c>
      <c r="AC62" s="4">
        <f t="shared" si="60"/>
        <v>0</v>
      </c>
      <c r="AD62" s="14">
        <f t="shared" si="60"/>
        <v>0</v>
      </c>
    </row>
    <row r="63" ht="11.25" customHeight="1">
      <c r="A63" s="186" t="s">
        <v>292</v>
      </c>
      <c r="B63" s="14" t="s">
        <v>3793</v>
      </c>
      <c r="C63" s="4"/>
      <c r="D63" s="64">
        <f>SUMIFS(Selection!X:X,Selection!B:B,'Screws allocation'!A63)</f>
        <v>0</v>
      </c>
      <c r="E63" s="4"/>
      <c r="F63" s="13">
        <v>0.0</v>
      </c>
      <c r="G63" s="4">
        <v>0.0</v>
      </c>
      <c r="H63" s="4">
        <v>10.0</v>
      </c>
      <c r="I63" s="4">
        <v>0.0</v>
      </c>
      <c r="J63" s="4">
        <v>0.0</v>
      </c>
      <c r="K63" s="4">
        <v>0.0</v>
      </c>
      <c r="L63" s="4">
        <v>0.0</v>
      </c>
      <c r="M63" s="4">
        <v>0.0</v>
      </c>
      <c r="N63" s="4">
        <v>0.0</v>
      </c>
      <c r="O63" s="4">
        <v>10.0</v>
      </c>
      <c r="P63" s="4">
        <v>0.0</v>
      </c>
      <c r="Q63" s="14">
        <v>0.0</v>
      </c>
      <c r="R63" s="4"/>
      <c r="S63" s="13">
        <f t="shared" ref="S63:AD63" si="61">F63*$D63</f>
        <v>0</v>
      </c>
      <c r="T63" s="4">
        <f t="shared" si="61"/>
        <v>0</v>
      </c>
      <c r="U63" s="4">
        <f t="shared" si="61"/>
        <v>0</v>
      </c>
      <c r="V63" s="4">
        <f t="shared" si="61"/>
        <v>0</v>
      </c>
      <c r="W63" s="4">
        <f t="shared" si="61"/>
        <v>0</v>
      </c>
      <c r="X63" s="4">
        <f t="shared" si="61"/>
        <v>0</v>
      </c>
      <c r="Y63" s="4">
        <f t="shared" si="61"/>
        <v>0</v>
      </c>
      <c r="Z63" s="4">
        <f t="shared" si="61"/>
        <v>0</v>
      </c>
      <c r="AA63" s="4">
        <f t="shared" si="61"/>
        <v>0</v>
      </c>
      <c r="AB63" s="4">
        <f t="shared" si="61"/>
        <v>0</v>
      </c>
      <c r="AC63" s="4">
        <f t="shared" si="61"/>
        <v>0</v>
      </c>
      <c r="AD63" s="14">
        <f t="shared" si="61"/>
        <v>0</v>
      </c>
    </row>
    <row r="64" ht="11.25" customHeight="1">
      <c r="A64" s="186" t="s">
        <v>289</v>
      </c>
      <c r="B64" s="14" t="s">
        <v>3794</v>
      </c>
      <c r="C64" s="4"/>
      <c r="D64" s="64">
        <f>SUMIFS(Selection!X:X,Selection!B:B,'Screws allocation'!A64)</f>
        <v>0</v>
      </c>
      <c r="E64" s="4"/>
      <c r="F64" s="13">
        <v>0.0</v>
      </c>
      <c r="G64" s="4">
        <v>15.0</v>
      </c>
      <c r="H64" s="4">
        <v>0.0</v>
      </c>
      <c r="I64" s="4">
        <v>0.0</v>
      </c>
      <c r="J64" s="4">
        <v>0.0</v>
      </c>
      <c r="K64" s="4">
        <v>0.0</v>
      </c>
      <c r="L64" s="4">
        <v>0.0</v>
      </c>
      <c r="M64" s="4">
        <v>0.0</v>
      </c>
      <c r="N64" s="4">
        <v>0.0</v>
      </c>
      <c r="O64" s="4">
        <v>15.0</v>
      </c>
      <c r="P64" s="4">
        <v>0.0</v>
      </c>
      <c r="Q64" s="14">
        <v>0.0</v>
      </c>
      <c r="R64" s="4"/>
      <c r="S64" s="13">
        <f t="shared" ref="S64:AD64" si="62">F64*$D64</f>
        <v>0</v>
      </c>
      <c r="T64" s="4">
        <f t="shared" si="62"/>
        <v>0</v>
      </c>
      <c r="U64" s="4">
        <f t="shared" si="62"/>
        <v>0</v>
      </c>
      <c r="V64" s="4">
        <f t="shared" si="62"/>
        <v>0</v>
      </c>
      <c r="W64" s="4">
        <f t="shared" si="62"/>
        <v>0</v>
      </c>
      <c r="X64" s="4">
        <f t="shared" si="62"/>
        <v>0</v>
      </c>
      <c r="Y64" s="4">
        <f t="shared" si="62"/>
        <v>0</v>
      </c>
      <c r="Z64" s="4">
        <f t="shared" si="62"/>
        <v>0</v>
      </c>
      <c r="AA64" s="4">
        <f t="shared" si="62"/>
        <v>0</v>
      </c>
      <c r="AB64" s="4">
        <f t="shared" si="62"/>
        <v>0</v>
      </c>
      <c r="AC64" s="4">
        <f t="shared" si="62"/>
        <v>0</v>
      </c>
      <c r="AD64" s="14">
        <f t="shared" si="62"/>
        <v>0</v>
      </c>
    </row>
    <row r="65" ht="11.25" customHeight="1">
      <c r="A65" s="186" t="s">
        <v>288</v>
      </c>
      <c r="B65" s="14" t="s">
        <v>3795</v>
      </c>
      <c r="C65" s="4"/>
      <c r="D65" s="64">
        <f>SUMIFS(Selection!X:X,Selection!B:B,'Screws allocation'!A65)</f>
        <v>0</v>
      </c>
      <c r="E65" s="4"/>
      <c r="F65" s="13">
        <v>10.0</v>
      </c>
      <c r="G65" s="4">
        <v>0.0</v>
      </c>
      <c r="H65" s="4">
        <v>0.0</v>
      </c>
      <c r="I65" s="4">
        <v>0.0</v>
      </c>
      <c r="J65" s="4">
        <v>0.0</v>
      </c>
      <c r="K65" s="4">
        <v>0.0</v>
      </c>
      <c r="L65" s="4">
        <v>0.0</v>
      </c>
      <c r="M65" s="4">
        <v>0.0</v>
      </c>
      <c r="N65" s="4">
        <v>0.0</v>
      </c>
      <c r="O65" s="4">
        <v>10.0</v>
      </c>
      <c r="P65" s="4">
        <v>0.0</v>
      </c>
      <c r="Q65" s="14">
        <v>0.0</v>
      </c>
      <c r="R65" s="4"/>
      <c r="S65" s="13">
        <f t="shared" ref="S65:AD65" si="63">F65*$D65</f>
        <v>0</v>
      </c>
      <c r="T65" s="4">
        <f t="shared" si="63"/>
        <v>0</v>
      </c>
      <c r="U65" s="4">
        <f t="shared" si="63"/>
        <v>0</v>
      </c>
      <c r="V65" s="4">
        <f t="shared" si="63"/>
        <v>0</v>
      </c>
      <c r="W65" s="4">
        <f t="shared" si="63"/>
        <v>0</v>
      </c>
      <c r="X65" s="4">
        <f t="shared" si="63"/>
        <v>0</v>
      </c>
      <c r="Y65" s="4">
        <f t="shared" si="63"/>
        <v>0</v>
      </c>
      <c r="Z65" s="4">
        <f t="shared" si="63"/>
        <v>0</v>
      </c>
      <c r="AA65" s="4">
        <f t="shared" si="63"/>
        <v>0</v>
      </c>
      <c r="AB65" s="4">
        <f t="shared" si="63"/>
        <v>0</v>
      </c>
      <c r="AC65" s="4">
        <f t="shared" si="63"/>
        <v>0</v>
      </c>
      <c r="AD65" s="14">
        <f t="shared" si="63"/>
        <v>0</v>
      </c>
    </row>
    <row r="66" ht="11.25" customHeight="1">
      <c r="A66" s="186" t="s">
        <v>293</v>
      </c>
      <c r="B66" s="14" t="s">
        <v>3796</v>
      </c>
      <c r="C66" s="4"/>
      <c r="D66" s="64">
        <f>SUMIFS(Selection!X:X,Selection!B:B,'Screws allocation'!A66)</f>
        <v>0</v>
      </c>
      <c r="E66" s="4"/>
      <c r="F66" s="13">
        <v>0.0</v>
      </c>
      <c r="G66" s="4">
        <v>30.0</v>
      </c>
      <c r="H66" s="4">
        <v>0.0</v>
      </c>
      <c r="I66" s="4">
        <v>0.0</v>
      </c>
      <c r="J66" s="4">
        <v>0.0</v>
      </c>
      <c r="K66" s="4">
        <v>0.0</v>
      </c>
      <c r="L66" s="4">
        <v>0.0</v>
      </c>
      <c r="M66" s="4">
        <v>0.0</v>
      </c>
      <c r="N66" s="4">
        <v>0.0</v>
      </c>
      <c r="O66" s="4">
        <v>30.0</v>
      </c>
      <c r="P66" s="4">
        <v>0.0</v>
      </c>
      <c r="Q66" s="14">
        <v>0.0</v>
      </c>
      <c r="R66" s="4"/>
      <c r="S66" s="13">
        <f t="shared" ref="S66:AD66" si="64">F66*$D66</f>
        <v>0</v>
      </c>
      <c r="T66" s="4">
        <f t="shared" si="64"/>
        <v>0</v>
      </c>
      <c r="U66" s="4">
        <f t="shared" si="64"/>
        <v>0</v>
      </c>
      <c r="V66" s="4">
        <f t="shared" si="64"/>
        <v>0</v>
      </c>
      <c r="W66" s="4">
        <f t="shared" si="64"/>
        <v>0</v>
      </c>
      <c r="X66" s="4">
        <f t="shared" si="64"/>
        <v>0</v>
      </c>
      <c r="Y66" s="4">
        <f t="shared" si="64"/>
        <v>0</v>
      </c>
      <c r="Z66" s="4">
        <f t="shared" si="64"/>
        <v>0</v>
      </c>
      <c r="AA66" s="4">
        <f t="shared" si="64"/>
        <v>0</v>
      </c>
      <c r="AB66" s="4">
        <f t="shared" si="64"/>
        <v>0</v>
      </c>
      <c r="AC66" s="4">
        <f t="shared" si="64"/>
        <v>0</v>
      </c>
      <c r="AD66" s="14">
        <f t="shared" si="64"/>
        <v>0</v>
      </c>
    </row>
    <row r="67" ht="11.25" customHeight="1">
      <c r="A67" s="186" t="s">
        <v>3797</v>
      </c>
      <c r="B67" s="14" t="s">
        <v>3798</v>
      </c>
      <c r="C67" s="4"/>
      <c r="D67" s="64">
        <f>SUMIFS(Selection!X:X,Selection!B:B,'Screws allocation'!A67)</f>
        <v>0</v>
      </c>
      <c r="E67" s="4"/>
      <c r="F67" s="13">
        <v>0.0</v>
      </c>
      <c r="G67" s="4">
        <v>0.0</v>
      </c>
      <c r="H67" s="4">
        <v>10.0</v>
      </c>
      <c r="I67" s="4">
        <v>0.0</v>
      </c>
      <c r="J67" s="4">
        <v>0.0</v>
      </c>
      <c r="K67" s="4">
        <v>0.0</v>
      </c>
      <c r="L67" s="4">
        <v>0.0</v>
      </c>
      <c r="M67" s="4">
        <v>0.0</v>
      </c>
      <c r="N67" s="4">
        <v>0.0</v>
      </c>
      <c r="O67" s="4">
        <v>10.0</v>
      </c>
      <c r="P67" s="4">
        <v>0.0</v>
      </c>
      <c r="Q67" s="14">
        <v>0.0</v>
      </c>
      <c r="R67" s="4"/>
      <c r="S67" s="13">
        <f t="shared" ref="S67:AD67" si="65">F67*$D67</f>
        <v>0</v>
      </c>
      <c r="T67" s="4">
        <f t="shared" si="65"/>
        <v>0</v>
      </c>
      <c r="U67" s="4">
        <f t="shared" si="65"/>
        <v>0</v>
      </c>
      <c r="V67" s="4">
        <f t="shared" si="65"/>
        <v>0</v>
      </c>
      <c r="W67" s="4">
        <f t="shared" si="65"/>
        <v>0</v>
      </c>
      <c r="X67" s="4">
        <f t="shared" si="65"/>
        <v>0</v>
      </c>
      <c r="Y67" s="4">
        <f t="shared" si="65"/>
        <v>0</v>
      </c>
      <c r="Z67" s="4">
        <f t="shared" si="65"/>
        <v>0</v>
      </c>
      <c r="AA67" s="4">
        <f t="shared" si="65"/>
        <v>0</v>
      </c>
      <c r="AB67" s="4">
        <f t="shared" si="65"/>
        <v>0</v>
      </c>
      <c r="AC67" s="4">
        <f t="shared" si="65"/>
        <v>0</v>
      </c>
      <c r="AD67" s="14">
        <f t="shared" si="65"/>
        <v>0</v>
      </c>
    </row>
    <row r="68" ht="11.25" customHeight="1">
      <c r="A68" s="186" t="s">
        <v>473</v>
      </c>
      <c r="B68" s="14" t="s">
        <v>3799</v>
      </c>
      <c r="C68" s="4"/>
      <c r="D68" s="64">
        <f>SUMIFS(Selection!X:X,Selection!B:B,'Screws allocation'!A68)</f>
        <v>0</v>
      </c>
      <c r="E68" s="4"/>
      <c r="F68" s="13">
        <v>0.0</v>
      </c>
      <c r="G68" s="4">
        <v>0.0</v>
      </c>
      <c r="H68" s="4">
        <v>5.0</v>
      </c>
      <c r="I68" s="4">
        <v>0.0</v>
      </c>
      <c r="J68" s="4">
        <v>0.0</v>
      </c>
      <c r="K68" s="4">
        <v>0.0</v>
      </c>
      <c r="L68" s="4">
        <v>0.0</v>
      </c>
      <c r="M68" s="4">
        <v>0.0</v>
      </c>
      <c r="N68" s="4">
        <v>0.0</v>
      </c>
      <c r="O68" s="4">
        <v>5.0</v>
      </c>
      <c r="P68" s="4">
        <v>0.0</v>
      </c>
      <c r="Q68" s="14">
        <v>0.0</v>
      </c>
      <c r="R68" s="4"/>
      <c r="S68" s="13">
        <f t="shared" ref="S68:AD68" si="66">F68*$D68</f>
        <v>0</v>
      </c>
      <c r="T68" s="4">
        <f t="shared" si="66"/>
        <v>0</v>
      </c>
      <c r="U68" s="4">
        <f t="shared" si="66"/>
        <v>0</v>
      </c>
      <c r="V68" s="4">
        <f t="shared" si="66"/>
        <v>0</v>
      </c>
      <c r="W68" s="4">
        <f t="shared" si="66"/>
        <v>0</v>
      </c>
      <c r="X68" s="4">
        <f t="shared" si="66"/>
        <v>0</v>
      </c>
      <c r="Y68" s="4">
        <f t="shared" si="66"/>
        <v>0</v>
      </c>
      <c r="Z68" s="4">
        <f t="shared" si="66"/>
        <v>0</v>
      </c>
      <c r="AA68" s="4">
        <f t="shared" si="66"/>
        <v>0</v>
      </c>
      <c r="AB68" s="4">
        <f t="shared" si="66"/>
        <v>0</v>
      </c>
      <c r="AC68" s="4">
        <f t="shared" si="66"/>
        <v>0</v>
      </c>
      <c r="AD68" s="14">
        <f t="shared" si="66"/>
        <v>0</v>
      </c>
    </row>
    <row r="69" ht="11.25" customHeight="1">
      <c r="A69" s="186" t="s">
        <v>3800</v>
      </c>
      <c r="B69" s="14" t="s">
        <v>3801</v>
      </c>
      <c r="C69" s="4"/>
      <c r="D69" s="64">
        <f>SUMIFS(Selection!X:X,Selection!B:B,'Screws allocation'!A69)</f>
        <v>0</v>
      </c>
      <c r="E69" s="4"/>
      <c r="F69" s="13">
        <v>0.0</v>
      </c>
      <c r="G69" s="4">
        <v>0.0</v>
      </c>
      <c r="H69" s="4">
        <v>1.0</v>
      </c>
      <c r="I69" s="4">
        <v>0.0</v>
      </c>
      <c r="J69" s="4">
        <v>0.0</v>
      </c>
      <c r="K69" s="4">
        <v>0.0</v>
      </c>
      <c r="L69" s="4">
        <v>0.0</v>
      </c>
      <c r="M69" s="4">
        <v>0.0</v>
      </c>
      <c r="N69" s="4">
        <v>0.0</v>
      </c>
      <c r="O69" s="4">
        <v>5.0</v>
      </c>
      <c r="P69" s="4">
        <v>0.0</v>
      </c>
      <c r="Q69" s="14">
        <v>0.0</v>
      </c>
      <c r="R69" s="4"/>
      <c r="S69" s="13">
        <f t="shared" ref="S69:AD69" si="67">F69*$D69</f>
        <v>0</v>
      </c>
      <c r="T69" s="4">
        <f t="shared" si="67"/>
        <v>0</v>
      </c>
      <c r="U69" s="4">
        <f t="shared" si="67"/>
        <v>0</v>
      </c>
      <c r="V69" s="4">
        <f t="shared" si="67"/>
        <v>0</v>
      </c>
      <c r="W69" s="4">
        <f t="shared" si="67"/>
        <v>0</v>
      </c>
      <c r="X69" s="4">
        <f t="shared" si="67"/>
        <v>0</v>
      </c>
      <c r="Y69" s="4">
        <f t="shared" si="67"/>
        <v>0</v>
      </c>
      <c r="Z69" s="4">
        <f t="shared" si="67"/>
        <v>0</v>
      </c>
      <c r="AA69" s="4">
        <f t="shared" si="67"/>
        <v>0</v>
      </c>
      <c r="AB69" s="4">
        <f t="shared" si="67"/>
        <v>0</v>
      </c>
      <c r="AC69" s="4">
        <f t="shared" si="67"/>
        <v>0</v>
      </c>
      <c r="AD69" s="14">
        <f t="shared" si="67"/>
        <v>0</v>
      </c>
    </row>
    <row r="70" ht="11.25" customHeight="1">
      <c r="A70" s="186" t="s">
        <v>295</v>
      </c>
      <c r="B70" s="14" t="s">
        <v>3802</v>
      </c>
      <c r="C70" s="4"/>
      <c r="D70" s="64">
        <f>SUMIFS(Selection!X:X,Selection!B:B,'Screws allocation'!A70)</f>
        <v>0</v>
      </c>
      <c r="E70" s="4"/>
      <c r="F70" s="13">
        <v>0.0</v>
      </c>
      <c r="G70" s="4">
        <v>26.0</v>
      </c>
      <c r="H70" s="4">
        <v>0.0</v>
      </c>
      <c r="I70" s="4">
        <v>0.0</v>
      </c>
      <c r="J70" s="4">
        <v>0.0</v>
      </c>
      <c r="K70" s="4">
        <v>0.0</v>
      </c>
      <c r="L70" s="4">
        <v>0.0</v>
      </c>
      <c r="M70" s="4">
        <v>0.0</v>
      </c>
      <c r="N70" s="4">
        <v>0.0</v>
      </c>
      <c r="O70" s="4">
        <v>0.0</v>
      </c>
      <c r="P70" s="4">
        <v>0.0</v>
      </c>
      <c r="Q70" s="14">
        <v>0.0</v>
      </c>
      <c r="R70" s="4"/>
      <c r="S70" s="13">
        <f t="shared" ref="S70:AD70" si="68">F70*$D70</f>
        <v>0</v>
      </c>
      <c r="T70" s="4">
        <f t="shared" si="68"/>
        <v>0</v>
      </c>
      <c r="U70" s="4">
        <f t="shared" si="68"/>
        <v>0</v>
      </c>
      <c r="V70" s="4">
        <f t="shared" si="68"/>
        <v>0</v>
      </c>
      <c r="W70" s="4">
        <f t="shared" si="68"/>
        <v>0</v>
      </c>
      <c r="X70" s="4">
        <f t="shared" si="68"/>
        <v>0</v>
      </c>
      <c r="Y70" s="4">
        <f t="shared" si="68"/>
        <v>0</v>
      </c>
      <c r="Z70" s="4">
        <f t="shared" si="68"/>
        <v>0</v>
      </c>
      <c r="AA70" s="4">
        <f t="shared" si="68"/>
        <v>0</v>
      </c>
      <c r="AB70" s="4">
        <f t="shared" si="68"/>
        <v>0</v>
      </c>
      <c r="AC70" s="4">
        <f t="shared" si="68"/>
        <v>0</v>
      </c>
      <c r="AD70" s="14">
        <f t="shared" si="68"/>
        <v>0</v>
      </c>
    </row>
    <row r="71" ht="11.25" customHeight="1">
      <c r="A71" s="186" t="s">
        <v>302</v>
      </c>
      <c r="B71" s="14" t="s">
        <v>3803</v>
      </c>
      <c r="C71" s="4"/>
      <c r="D71" s="64">
        <f>SUMIFS(Selection!X:X,Selection!B:B,'Screws allocation'!A71)</f>
        <v>0</v>
      </c>
      <c r="E71" s="4"/>
      <c r="F71" s="13">
        <v>0.0</v>
      </c>
      <c r="G71" s="4">
        <v>20.0</v>
      </c>
      <c r="H71" s="4">
        <v>0.0</v>
      </c>
      <c r="I71" s="4">
        <v>0.0</v>
      </c>
      <c r="J71" s="4">
        <v>0.0</v>
      </c>
      <c r="K71" s="4">
        <v>0.0</v>
      </c>
      <c r="L71" s="4">
        <v>0.0</v>
      </c>
      <c r="M71" s="4">
        <v>0.0</v>
      </c>
      <c r="N71" s="4">
        <v>0.0</v>
      </c>
      <c r="O71" s="4">
        <v>20.0</v>
      </c>
      <c r="P71" s="4">
        <v>0.0</v>
      </c>
      <c r="Q71" s="14">
        <v>0.0</v>
      </c>
      <c r="R71" s="4"/>
      <c r="S71" s="13">
        <f t="shared" ref="S71:AD71" si="69">F71*$D71</f>
        <v>0</v>
      </c>
      <c r="T71" s="4">
        <f t="shared" si="69"/>
        <v>0</v>
      </c>
      <c r="U71" s="4">
        <f t="shared" si="69"/>
        <v>0</v>
      </c>
      <c r="V71" s="4">
        <f t="shared" si="69"/>
        <v>0</v>
      </c>
      <c r="W71" s="4">
        <f t="shared" si="69"/>
        <v>0</v>
      </c>
      <c r="X71" s="4">
        <f t="shared" si="69"/>
        <v>0</v>
      </c>
      <c r="Y71" s="4">
        <f t="shared" si="69"/>
        <v>0</v>
      </c>
      <c r="Z71" s="4">
        <f t="shared" si="69"/>
        <v>0</v>
      </c>
      <c r="AA71" s="4">
        <f t="shared" si="69"/>
        <v>0</v>
      </c>
      <c r="AB71" s="4">
        <f t="shared" si="69"/>
        <v>0</v>
      </c>
      <c r="AC71" s="4">
        <f t="shared" si="69"/>
        <v>0</v>
      </c>
      <c r="AD71" s="14">
        <f t="shared" si="69"/>
        <v>0</v>
      </c>
    </row>
    <row r="72" ht="11.25" customHeight="1">
      <c r="A72" s="186" t="s">
        <v>306</v>
      </c>
      <c r="B72" s="14" t="s">
        <v>3804</v>
      </c>
      <c r="C72" s="4"/>
      <c r="D72" s="64">
        <f>SUMIFS(Selection!X:X,Selection!B:B,'Screws allocation'!A72)</f>
        <v>0</v>
      </c>
      <c r="E72" s="4"/>
      <c r="F72" s="13">
        <v>0.0</v>
      </c>
      <c r="G72" s="4">
        <v>50.0</v>
      </c>
      <c r="H72" s="4">
        <v>0.0</v>
      </c>
      <c r="I72" s="4">
        <v>0.0</v>
      </c>
      <c r="J72" s="4">
        <v>0.0</v>
      </c>
      <c r="K72" s="4">
        <v>0.0</v>
      </c>
      <c r="L72" s="4">
        <v>0.0</v>
      </c>
      <c r="M72" s="4">
        <v>0.0</v>
      </c>
      <c r="N72" s="4">
        <v>0.0</v>
      </c>
      <c r="O72" s="4">
        <v>20.0</v>
      </c>
      <c r="P72" s="4">
        <v>0.0</v>
      </c>
      <c r="Q72" s="14">
        <v>0.0</v>
      </c>
      <c r="R72" s="4"/>
      <c r="S72" s="13">
        <f t="shared" ref="S72:AD72" si="70">F72*$D72</f>
        <v>0</v>
      </c>
      <c r="T72" s="4">
        <f t="shared" si="70"/>
        <v>0</v>
      </c>
      <c r="U72" s="4">
        <f t="shared" si="70"/>
        <v>0</v>
      </c>
      <c r="V72" s="4">
        <f t="shared" si="70"/>
        <v>0</v>
      </c>
      <c r="W72" s="4">
        <f t="shared" si="70"/>
        <v>0</v>
      </c>
      <c r="X72" s="4">
        <f t="shared" si="70"/>
        <v>0</v>
      </c>
      <c r="Y72" s="4">
        <f t="shared" si="70"/>
        <v>0</v>
      </c>
      <c r="Z72" s="4">
        <f t="shared" si="70"/>
        <v>0</v>
      </c>
      <c r="AA72" s="4">
        <f t="shared" si="70"/>
        <v>0</v>
      </c>
      <c r="AB72" s="4">
        <f t="shared" si="70"/>
        <v>0</v>
      </c>
      <c r="AC72" s="4">
        <f t="shared" si="70"/>
        <v>0</v>
      </c>
      <c r="AD72" s="14">
        <f t="shared" si="70"/>
        <v>0</v>
      </c>
    </row>
    <row r="73" ht="11.25" customHeight="1">
      <c r="A73" s="186" t="s">
        <v>304</v>
      </c>
      <c r="B73" s="14" t="s">
        <v>3805</v>
      </c>
      <c r="C73" s="4"/>
      <c r="D73" s="64">
        <f>SUMIFS(Selection!X:X,Selection!B:B,'Screws allocation'!A73)</f>
        <v>0</v>
      </c>
      <c r="E73" s="4"/>
      <c r="F73" s="13">
        <v>0.0</v>
      </c>
      <c r="G73" s="4">
        <v>22.0</v>
      </c>
      <c r="H73" s="4">
        <v>0.0</v>
      </c>
      <c r="I73" s="4">
        <v>0.0</v>
      </c>
      <c r="J73" s="4">
        <v>0.0</v>
      </c>
      <c r="K73" s="4">
        <v>0.0</v>
      </c>
      <c r="L73" s="4">
        <v>0.0</v>
      </c>
      <c r="M73" s="4">
        <v>0.0</v>
      </c>
      <c r="N73" s="4">
        <v>0.0</v>
      </c>
      <c r="O73" s="4">
        <v>22.0</v>
      </c>
      <c r="P73" s="4">
        <v>0.0</v>
      </c>
      <c r="Q73" s="14">
        <v>0.0</v>
      </c>
      <c r="R73" s="4"/>
      <c r="S73" s="13">
        <f t="shared" ref="S73:AD73" si="71">F73*$D73</f>
        <v>0</v>
      </c>
      <c r="T73" s="4">
        <f t="shared" si="71"/>
        <v>0</v>
      </c>
      <c r="U73" s="4">
        <f t="shared" si="71"/>
        <v>0</v>
      </c>
      <c r="V73" s="4">
        <f t="shared" si="71"/>
        <v>0</v>
      </c>
      <c r="W73" s="4">
        <f t="shared" si="71"/>
        <v>0</v>
      </c>
      <c r="X73" s="4">
        <f t="shared" si="71"/>
        <v>0</v>
      </c>
      <c r="Y73" s="4">
        <f t="shared" si="71"/>
        <v>0</v>
      </c>
      <c r="Z73" s="4">
        <f t="shared" si="71"/>
        <v>0</v>
      </c>
      <c r="AA73" s="4">
        <f t="shared" si="71"/>
        <v>0</v>
      </c>
      <c r="AB73" s="4">
        <f t="shared" si="71"/>
        <v>0</v>
      </c>
      <c r="AC73" s="4">
        <f t="shared" si="71"/>
        <v>0</v>
      </c>
      <c r="AD73" s="14">
        <f t="shared" si="71"/>
        <v>0</v>
      </c>
    </row>
    <row r="74" ht="11.25" customHeight="1">
      <c r="A74" s="186" t="s">
        <v>297</v>
      </c>
      <c r="B74" s="14" t="s">
        <v>8</v>
      </c>
      <c r="C74" s="4"/>
      <c r="D74" s="64">
        <f>SUMIFS(Selection!X:X,Selection!B:B,'Screws allocation'!A74)</f>
        <v>0</v>
      </c>
      <c r="E74" s="4"/>
      <c r="F74" s="13">
        <v>0.0</v>
      </c>
      <c r="G74" s="4">
        <v>20.0</v>
      </c>
      <c r="H74" s="4">
        <v>0.0</v>
      </c>
      <c r="I74" s="4">
        <v>0.0</v>
      </c>
      <c r="J74" s="4">
        <v>0.0</v>
      </c>
      <c r="K74" s="4">
        <v>0.0</v>
      </c>
      <c r="L74" s="4">
        <v>0.0</v>
      </c>
      <c r="M74" s="4">
        <v>0.0</v>
      </c>
      <c r="N74" s="4">
        <v>0.0</v>
      </c>
      <c r="O74" s="4">
        <v>20.0</v>
      </c>
      <c r="P74" s="4">
        <v>0.0</v>
      </c>
      <c r="Q74" s="14">
        <v>0.0</v>
      </c>
      <c r="R74" s="4"/>
      <c r="S74" s="13">
        <f t="shared" ref="S74:AD74" si="72">F74*$D74</f>
        <v>0</v>
      </c>
      <c r="T74" s="4">
        <f t="shared" si="72"/>
        <v>0</v>
      </c>
      <c r="U74" s="4">
        <f t="shared" si="72"/>
        <v>0</v>
      </c>
      <c r="V74" s="4">
        <f t="shared" si="72"/>
        <v>0</v>
      </c>
      <c r="W74" s="4">
        <f t="shared" si="72"/>
        <v>0</v>
      </c>
      <c r="X74" s="4">
        <f t="shared" si="72"/>
        <v>0</v>
      </c>
      <c r="Y74" s="4">
        <f t="shared" si="72"/>
        <v>0</v>
      </c>
      <c r="Z74" s="4">
        <f t="shared" si="72"/>
        <v>0</v>
      </c>
      <c r="AA74" s="4">
        <f t="shared" si="72"/>
        <v>0</v>
      </c>
      <c r="AB74" s="4">
        <f t="shared" si="72"/>
        <v>0</v>
      </c>
      <c r="AC74" s="4">
        <f t="shared" si="72"/>
        <v>0</v>
      </c>
      <c r="AD74" s="14">
        <f t="shared" si="72"/>
        <v>0</v>
      </c>
    </row>
    <row r="75" ht="11.25" customHeight="1">
      <c r="A75" s="186" t="s">
        <v>298</v>
      </c>
      <c r="B75" s="14" t="s">
        <v>3806</v>
      </c>
      <c r="C75" s="4"/>
      <c r="D75" s="64">
        <f>SUMIFS(Selection!X:X,Selection!B:B,'Screws allocation'!A75)</f>
        <v>0</v>
      </c>
      <c r="E75" s="4"/>
      <c r="F75" s="13">
        <v>0.0</v>
      </c>
      <c r="G75" s="4">
        <v>20.0</v>
      </c>
      <c r="H75" s="4">
        <v>0.0</v>
      </c>
      <c r="I75" s="4">
        <v>0.0</v>
      </c>
      <c r="J75" s="4">
        <v>0.0</v>
      </c>
      <c r="K75" s="4">
        <v>0.0</v>
      </c>
      <c r="L75" s="4">
        <v>0.0</v>
      </c>
      <c r="M75" s="4">
        <v>0.0</v>
      </c>
      <c r="N75" s="4">
        <v>0.0</v>
      </c>
      <c r="O75" s="4">
        <v>20.0</v>
      </c>
      <c r="P75" s="4">
        <v>0.0</v>
      </c>
      <c r="Q75" s="14">
        <v>0.0</v>
      </c>
      <c r="R75" s="4"/>
      <c r="S75" s="13">
        <f t="shared" ref="S75:AD75" si="73">F75*$D75</f>
        <v>0</v>
      </c>
      <c r="T75" s="4">
        <f t="shared" si="73"/>
        <v>0</v>
      </c>
      <c r="U75" s="4">
        <f t="shared" si="73"/>
        <v>0</v>
      </c>
      <c r="V75" s="4">
        <f t="shared" si="73"/>
        <v>0</v>
      </c>
      <c r="W75" s="4">
        <f t="shared" si="73"/>
        <v>0</v>
      </c>
      <c r="X75" s="4">
        <f t="shared" si="73"/>
        <v>0</v>
      </c>
      <c r="Y75" s="4">
        <f t="shared" si="73"/>
        <v>0</v>
      </c>
      <c r="Z75" s="4">
        <f t="shared" si="73"/>
        <v>0</v>
      </c>
      <c r="AA75" s="4">
        <f t="shared" si="73"/>
        <v>0</v>
      </c>
      <c r="AB75" s="4">
        <f t="shared" si="73"/>
        <v>0</v>
      </c>
      <c r="AC75" s="4">
        <f t="shared" si="73"/>
        <v>0</v>
      </c>
      <c r="AD75" s="14">
        <f t="shared" si="73"/>
        <v>0</v>
      </c>
    </row>
    <row r="76" ht="11.25" customHeight="1">
      <c r="A76" s="186" t="s">
        <v>483</v>
      </c>
      <c r="B76" s="14" t="s">
        <v>243</v>
      </c>
      <c r="C76" s="4"/>
      <c r="D76" s="64">
        <f>SUMIFS(Selection!X:X,Selection!B:B,'Screws allocation'!A76)</f>
        <v>0</v>
      </c>
      <c r="E76" s="4"/>
      <c r="F76" s="13">
        <v>0.0</v>
      </c>
      <c r="G76" s="4">
        <v>20.0</v>
      </c>
      <c r="H76" s="4">
        <v>0.0</v>
      </c>
      <c r="I76" s="4">
        <v>0.0</v>
      </c>
      <c r="J76" s="4">
        <v>0.0</v>
      </c>
      <c r="K76" s="4">
        <v>0.0</v>
      </c>
      <c r="L76" s="4">
        <v>0.0</v>
      </c>
      <c r="M76" s="4">
        <v>0.0</v>
      </c>
      <c r="N76" s="4">
        <v>0.0</v>
      </c>
      <c r="O76" s="4">
        <v>20.0</v>
      </c>
      <c r="P76" s="4">
        <v>0.0</v>
      </c>
      <c r="Q76" s="14">
        <v>0.0</v>
      </c>
      <c r="R76" s="4"/>
      <c r="S76" s="13">
        <f t="shared" ref="S76:AD76" si="74">F76*$D76</f>
        <v>0</v>
      </c>
      <c r="T76" s="4">
        <f t="shared" si="74"/>
        <v>0</v>
      </c>
      <c r="U76" s="4">
        <f t="shared" si="74"/>
        <v>0</v>
      </c>
      <c r="V76" s="4">
        <f t="shared" si="74"/>
        <v>0</v>
      </c>
      <c r="W76" s="4">
        <f t="shared" si="74"/>
        <v>0</v>
      </c>
      <c r="X76" s="4">
        <f t="shared" si="74"/>
        <v>0</v>
      </c>
      <c r="Y76" s="4">
        <f t="shared" si="74"/>
        <v>0</v>
      </c>
      <c r="Z76" s="4">
        <f t="shared" si="74"/>
        <v>0</v>
      </c>
      <c r="AA76" s="4">
        <f t="shared" si="74"/>
        <v>0</v>
      </c>
      <c r="AB76" s="4">
        <f t="shared" si="74"/>
        <v>0</v>
      </c>
      <c r="AC76" s="4">
        <f t="shared" si="74"/>
        <v>0</v>
      </c>
      <c r="AD76" s="14">
        <f t="shared" si="74"/>
        <v>0</v>
      </c>
    </row>
    <row r="77" ht="11.25" customHeight="1">
      <c r="A77" s="186" t="s">
        <v>242</v>
      </c>
      <c r="B77" s="14" t="s">
        <v>243</v>
      </c>
      <c r="C77" s="4"/>
      <c r="D77" s="64">
        <f>SUMIFS(Selection!X:X,Selection!B:B,'Screws allocation'!A77)</f>
        <v>0</v>
      </c>
      <c r="E77" s="4"/>
      <c r="F77" s="13">
        <v>0.0</v>
      </c>
      <c r="G77" s="4">
        <v>20.0</v>
      </c>
      <c r="H77" s="4">
        <v>0.0</v>
      </c>
      <c r="I77" s="4">
        <v>0.0</v>
      </c>
      <c r="J77" s="4">
        <v>0.0</v>
      </c>
      <c r="K77" s="4">
        <v>0.0</v>
      </c>
      <c r="L77" s="4">
        <v>0.0</v>
      </c>
      <c r="M77" s="4">
        <v>0.0</v>
      </c>
      <c r="N77" s="4">
        <v>0.0</v>
      </c>
      <c r="O77" s="4">
        <v>20.0</v>
      </c>
      <c r="P77" s="4">
        <v>0.0</v>
      </c>
      <c r="Q77" s="14">
        <v>0.0</v>
      </c>
      <c r="R77" s="4"/>
      <c r="S77" s="13">
        <f t="shared" ref="S77:AD77" si="75">F77*$D77</f>
        <v>0</v>
      </c>
      <c r="T77" s="4">
        <f t="shared" si="75"/>
        <v>0</v>
      </c>
      <c r="U77" s="4">
        <f t="shared" si="75"/>
        <v>0</v>
      </c>
      <c r="V77" s="4">
        <f t="shared" si="75"/>
        <v>0</v>
      </c>
      <c r="W77" s="4">
        <f t="shared" si="75"/>
        <v>0</v>
      </c>
      <c r="X77" s="4">
        <f t="shared" si="75"/>
        <v>0</v>
      </c>
      <c r="Y77" s="4">
        <f t="shared" si="75"/>
        <v>0</v>
      </c>
      <c r="Z77" s="4">
        <f t="shared" si="75"/>
        <v>0</v>
      </c>
      <c r="AA77" s="4">
        <f t="shared" si="75"/>
        <v>0</v>
      </c>
      <c r="AB77" s="4">
        <f t="shared" si="75"/>
        <v>0</v>
      </c>
      <c r="AC77" s="4">
        <f t="shared" si="75"/>
        <v>0</v>
      </c>
      <c r="AD77" s="14">
        <f t="shared" si="75"/>
        <v>0</v>
      </c>
    </row>
    <row r="78" ht="11.25" customHeight="1">
      <c r="A78" s="186" t="s">
        <v>303</v>
      </c>
      <c r="B78" s="14" t="s">
        <v>3807</v>
      </c>
      <c r="C78" s="4"/>
      <c r="D78" s="64">
        <f>SUMIFS(Selection!X:X,Selection!B:B,'Screws allocation'!A78)</f>
        <v>0</v>
      </c>
      <c r="E78" s="4"/>
      <c r="F78" s="13">
        <v>0.0</v>
      </c>
      <c r="G78" s="4">
        <v>16.0</v>
      </c>
      <c r="H78" s="4">
        <v>0.0</v>
      </c>
      <c r="I78" s="4">
        <v>0.0</v>
      </c>
      <c r="J78" s="4">
        <v>0.0</v>
      </c>
      <c r="K78" s="4">
        <v>0.0</v>
      </c>
      <c r="L78" s="4">
        <v>0.0</v>
      </c>
      <c r="M78" s="4">
        <v>0.0</v>
      </c>
      <c r="N78" s="4">
        <v>0.0</v>
      </c>
      <c r="O78" s="4">
        <v>16.0</v>
      </c>
      <c r="P78" s="4">
        <v>0.0</v>
      </c>
      <c r="Q78" s="14">
        <v>0.0</v>
      </c>
      <c r="R78" s="4"/>
      <c r="S78" s="13">
        <f t="shared" ref="S78:AD78" si="76">F78*$D78</f>
        <v>0</v>
      </c>
      <c r="T78" s="4">
        <f t="shared" si="76"/>
        <v>0</v>
      </c>
      <c r="U78" s="4">
        <f t="shared" si="76"/>
        <v>0</v>
      </c>
      <c r="V78" s="4">
        <f t="shared" si="76"/>
        <v>0</v>
      </c>
      <c r="W78" s="4">
        <f t="shared" si="76"/>
        <v>0</v>
      </c>
      <c r="X78" s="4">
        <f t="shared" si="76"/>
        <v>0</v>
      </c>
      <c r="Y78" s="4">
        <f t="shared" si="76"/>
        <v>0</v>
      </c>
      <c r="Z78" s="4">
        <f t="shared" si="76"/>
        <v>0</v>
      </c>
      <c r="AA78" s="4">
        <f t="shared" si="76"/>
        <v>0</v>
      </c>
      <c r="AB78" s="4">
        <f t="shared" si="76"/>
        <v>0</v>
      </c>
      <c r="AC78" s="4">
        <f t="shared" si="76"/>
        <v>0</v>
      </c>
      <c r="AD78" s="14">
        <f t="shared" si="76"/>
        <v>0</v>
      </c>
    </row>
    <row r="79" ht="11.25" customHeight="1">
      <c r="A79" s="186" t="s">
        <v>296</v>
      </c>
      <c r="B79" s="14" t="s">
        <v>3808</v>
      </c>
      <c r="C79" s="4"/>
      <c r="D79" s="64">
        <f>SUMIFS(Selection!X:X,Selection!B:B,'Screws allocation'!A79)</f>
        <v>0</v>
      </c>
      <c r="E79" s="4"/>
      <c r="F79" s="13">
        <v>0.0</v>
      </c>
      <c r="G79" s="4">
        <v>10.0</v>
      </c>
      <c r="H79" s="4">
        <v>0.0</v>
      </c>
      <c r="I79" s="4">
        <v>0.0</v>
      </c>
      <c r="J79" s="4">
        <v>0.0</v>
      </c>
      <c r="K79" s="4">
        <v>0.0</v>
      </c>
      <c r="L79" s="4">
        <v>0.0</v>
      </c>
      <c r="M79" s="4">
        <v>0.0</v>
      </c>
      <c r="N79" s="4">
        <v>0.0</v>
      </c>
      <c r="O79" s="4">
        <v>0.0</v>
      </c>
      <c r="P79" s="4">
        <v>0.0</v>
      </c>
      <c r="Q79" s="14">
        <v>0.0</v>
      </c>
      <c r="R79" s="4"/>
      <c r="S79" s="13">
        <f t="shared" ref="S79:AD79" si="77">F79*$D79</f>
        <v>0</v>
      </c>
      <c r="T79" s="4">
        <f t="shared" si="77"/>
        <v>0</v>
      </c>
      <c r="U79" s="4">
        <f t="shared" si="77"/>
        <v>0</v>
      </c>
      <c r="V79" s="4">
        <f t="shared" si="77"/>
        <v>0</v>
      </c>
      <c r="W79" s="4">
        <f t="shared" si="77"/>
        <v>0</v>
      </c>
      <c r="X79" s="4">
        <f t="shared" si="77"/>
        <v>0</v>
      </c>
      <c r="Y79" s="4">
        <f t="shared" si="77"/>
        <v>0</v>
      </c>
      <c r="Z79" s="4">
        <f t="shared" si="77"/>
        <v>0</v>
      </c>
      <c r="AA79" s="4">
        <f t="shared" si="77"/>
        <v>0</v>
      </c>
      <c r="AB79" s="4">
        <f t="shared" si="77"/>
        <v>0</v>
      </c>
      <c r="AC79" s="4">
        <f t="shared" si="77"/>
        <v>0</v>
      </c>
      <c r="AD79" s="14">
        <f t="shared" si="77"/>
        <v>0</v>
      </c>
    </row>
    <row r="80" ht="11.25" customHeight="1">
      <c r="A80" s="186" t="s">
        <v>305</v>
      </c>
      <c r="B80" s="14" t="s">
        <v>3809</v>
      </c>
      <c r="C80" s="4"/>
      <c r="D80" s="64">
        <f>SUMIFS(Selection!X:X,Selection!B:B,'Screws allocation'!A80)</f>
        <v>0</v>
      </c>
      <c r="E80" s="4"/>
      <c r="F80" s="13">
        <v>0.0</v>
      </c>
      <c r="G80" s="4">
        <v>40.0</v>
      </c>
      <c r="H80" s="4">
        <v>0.0</v>
      </c>
      <c r="I80" s="4">
        <v>0.0</v>
      </c>
      <c r="J80" s="4">
        <v>0.0</v>
      </c>
      <c r="K80" s="4">
        <v>0.0</v>
      </c>
      <c r="L80" s="4">
        <v>0.0</v>
      </c>
      <c r="M80" s="4">
        <v>0.0</v>
      </c>
      <c r="N80" s="4">
        <v>0.0</v>
      </c>
      <c r="O80" s="4">
        <v>30.0</v>
      </c>
      <c r="P80" s="4">
        <v>0.0</v>
      </c>
      <c r="Q80" s="14">
        <v>0.0</v>
      </c>
      <c r="R80" s="4"/>
      <c r="S80" s="13">
        <f t="shared" ref="S80:AD80" si="78">F80*$D80</f>
        <v>0</v>
      </c>
      <c r="T80" s="4">
        <f t="shared" si="78"/>
        <v>0</v>
      </c>
      <c r="U80" s="4">
        <f t="shared" si="78"/>
        <v>0</v>
      </c>
      <c r="V80" s="4">
        <f t="shared" si="78"/>
        <v>0</v>
      </c>
      <c r="W80" s="4">
        <f t="shared" si="78"/>
        <v>0</v>
      </c>
      <c r="X80" s="4">
        <f t="shared" si="78"/>
        <v>0</v>
      </c>
      <c r="Y80" s="4">
        <f t="shared" si="78"/>
        <v>0</v>
      </c>
      <c r="Z80" s="4">
        <f t="shared" si="78"/>
        <v>0</v>
      </c>
      <c r="AA80" s="4">
        <f t="shared" si="78"/>
        <v>0</v>
      </c>
      <c r="AB80" s="4">
        <f t="shared" si="78"/>
        <v>0</v>
      </c>
      <c r="AC80" s="4">
        <f t="shared" si="78"/>
        <v>0</v>
      </c>
      <c r="AD80" s="14">
        <f t="shared" si="78"/>
        <v>0</v>
      </c>
    </row>
    <row r="81" ht="11.25" customHeight="1">
      <c r="A81" s="186" t="s">
        <v>300</v>
      </c>
      <c r="B81" s="14" t="s">
        <v>3810</v>
      </c>
      <c r="C81" s="4"/>
      <c r="D81" s="64">
        <f>SUMIFS(Selection!X:X,Selection!B:B,'Screws allocation'!A81)</f>
        <v>0</v>
      </c>
      <c r="E81" s="4"/>
      <c r="F81" s="13">
        <v>0.0</v>
      </c>
      <c r="G81" s="4">
        <v>10.0</v>
      </c>
      <c r="H81" s="4">
        <v>0.0</v>
      </c>
      <c r="I81" s="4">
        <v>0.0</v>
      </c>
      <c r="J81" s="4">
        <v>0.0</v>
      </c>
      <c r="K81" s="4">
        <v>0.0</v>
      </c>
      <c r="L81" s="4">
        <v>0.0</v>
      </c>
      <c r="M81" s="4">
        <v>0.0</v>
      </c>
      <c r="N81" s="4">
        <v>0.0</v>
      </c>
      <c r="O81" s="4">
        <v>0.0</v>
      </c>
      <c r="P81" s="4">
        <v>0.0</v>
      </c>
      <c r="Q81" s="14">
        <v>0.0</v>
      </c>
      <c r="R81" s="4"/>
      <c r="S81" s="13">
        <f t="shared" ref="S81:AD81" si="79">F81*$D81</f>
        <v>0</v>
      </c>
      <c r="T81" s="4">
        <f t="shared" si="79"/>
        <v>0</v>
      </c>
      <c r="U81" s="4">
        <f t="shared" si="79"/>
        <v>0</v>
      </c>
      <c r="V81" s="4">
        <f t="shared" si="79"/>
        <v>0</v>
      </c>
      <c r="W81" s="4">
        <f t="shared" si="79"/>
        <v>0</v>
      </c>
      <c r="X81" s="4">
        <f t="shared" si="79"/>
        <v>0</v>
      </c>
      <c r="Y81" s="4">
        <f t="shared" si="79"/>
        <v>0</v>
      </c>
      <c r="Z81" s="4">
        <f t="shared" si="79"/>
        <v>0</v>
      </c>
      <c r="AA81" s="4">
        <f t="shared" si="79"/>
        <v>0</v>
      </c>
      <c r="AB81" s="4">
        <f t="shared" si="79"/>
        <v>0</v>
      </c>
      <c r="AC81" s="4">
        <f t="shared" si="79"/>
        <v>0</v>
      </c>
      <c r="AD81" s="14">
        <f t="shared" si="79"/>
        <v>0</v>
      </c>
    </row>
    <row r="82" ht="11.25" customHeight="1">
      <c r="A82" s="186" t="s">
        <v>299</v>
      </c>
      <c r="B82" s="14" t="s">
        <v>3811</v>
      </c>
      <c r="C82" s="4"/>
      <c r="D82" s="64">
        <f>SUMIFS(Selection!X:X,Selection!B:B,'Screws allocation'!A82)</f>
        <v>0</v>
      </c>
      <c r="E82" s="4"/>
      <c r="F82" s="13">
        <v>0.0</v>
      </c>
      <c r="G82" s="4">
        <v>20.0</v>
      </c>
      <c r="H82" s="4">
        <v>0.0</v>
      </c>
      <c r="I82" s="4">
        <v>0.0</v>
      </c>
      <c r="J82" s="4">
        <v>0.0</v>
      </c>
      <c r="K82" s="4">
        <v>0.0</v>
      </c>
      <c r="L82" s="4">
        <v>0.0</v>
      </c>
      <c r="M82" s="4">
        <v>0.0</v>
      </c>
      <c r="N82" s="4">
        <v>0.0</v>
      </c>
      <c r="O82" s="4">
        <v>0.0</v>
      </c>
      <c r="P82" s="4">
        <v>20.0</v>
      </c>
      <c r="Q82" s="14">
        <v>0.0</v>
      </c>
      <c r="R82" s="4"/>
      <c r="S82" s="13">
        <f t="shared" ref="S82:AD82" si="80">F82*$D82</f>
        <v>0</v>
      </c>
      <c r="T82" s="4">
        <f t="shared" si="80"/>
        <v>0</v>
      </c>
      <c r="U82" s="4">
        <f t="shared" si="80"/>
        <v>0</v>
      </c>
      <c r="V82" s="4">
        <f t="shared" si="80"/>
        <v>0</v>
      </c>
      <c r="W82" s="4">
        <f t="shared" si="80"/>
        <v>0</v>
      </c>
      <c r="X82" s="4">
        <f t="shared" si="80"/>
        <v>0</v>
      </c>
      <c r="Y82" s="4">
        <f t="shared" si="80"/>
        <v>0</v>
      </c>
      <c r="Z82" s="4">
        <f t="shared" si="80"/>
        <v>0</v>
      </c>
      <c r="AA82" s="4">
        <f t="shared" si="80"/>
        <v>0</v>
      </c>
      <c r="AB82" s="4">
        <f t="shared" si="80"/>
        <v>0</v>
      </c>
      <c r="AC82" s="4">
        <f t="shared" si="80"/>
        <v>0</v>
      </c>
      <c r="AD82" s="14">
        <f t="shared" si="80"/>
        <v>0</v>
      </c>
    </row>
    <row r="83" ht="11.25" customHeight="1">
      <c r="A83" s="186" t="s">
        <v>301</v>
      </c>
      <c r="B83" s="14" t="s">
        <v>3812</v>
      </c>
      <c r="C83" s="4"/>
      <c r="D83" s="64">
        <f>SUMIFS(Selection!X:X,Selection!B:B,'Screws allocation'!A83)</f>
        <v>0</v>
      </c>
      <c r="E83" s="4"/>
      <c r="F83" s="13">
        <v>0.0</v>
      </c>
      <c r="G83" s="4">
        <v>10.0</v>
      </c>
      <c r="H83" s="4">
        <v>0.0</v>
      </c>
      <c r="I83" s="4">
        <v>0.0</v>
      </c>
      <c r="J83" s="4">
        <v>0.0</v>
      </c>
      <c r="K83" s="4">
        <v>0.0</v>
      </c>
      <c r="L83" s="4">
        <v>0.0</v>
      </c>
      <c r="M83" s="4">
        <v>0.0</v>
      </c>
      <c r="N83" s="4">
        <v>0.0</v>
      </c>
      <c r="O83" s="4">
        <v>10.0</v>
      </c>
      <c r="P83" s="4">
        <v>0.0</v>
      </c>
      <c r="Q83" s="14">
        <v>0.0</v>
      </c>
      <c r="R83" s="4"/>
      <c r="S83" s="13">
        <f t="shared" ref="S83:AD83" si="81">F83*$D83</f>
        <v>0</v>
      </c>
      <c r="T83" s="4">
        <f t="shared" si="81"/>
        <v>0</v>
      </c>
      <c r="U83" s="4">
        <f t="shared" si="81"/>
        <v>0</v>
      </c>
      <c r="V83" s="4">
        <f t="shared" si="81"/>
        <v>0</v>
      </c>
      <c r="W83" s="4">
        <f t="shared" si="81"/>
        <v>0</v>
      </c>
      <c r="X83" s="4">
        <f t="shared" si="81"/>
        <v>0</v>
      </c>
      <c r="Y83" s="4">
        <f t="shared" si="81"/>
        <v>0</v>
      </c>
      <c r="Z83" s="4">
        <f t="shared" si="81"/>
        <v>0</v>
      </c>
      <c r="AA83" s="4">
        <f t="shared" si="81"/>
        <v>0</v>
      </c>
      <c r="AB83" s="4">
        <f t="shared" si="81"/>
        <v>0</v>
      </c>
      <c r="AC83" s="4">
        <f t="shared" si="81"/>
        <v>0</v>
      </c>
      <c r="AD83" s="14">
        <f t="shared" si="81"/>
        <v>0</v>
      </c>
    </row>
    <row r="84" ht="11.25" customHeight="1">
      <c r="A84" s="186" t="s">
        <v>363</v>
      </c>
      <c r="B84" s="14" t="s">
        <v>364</v>
      </c>
      <c r="C84" s="4"/>
      <c r="D84" s="64">
        <f>SUMIFS(Selection!X:X,Selection!B:B,'Screws allocation'!A84)</f>
        <v>0</v>
      </c>
      <c r="E84" s="4"/>
      <c r="F84" s="13">
        <v>0.0</v>
      </c>
      <c r="G84" s="4">
        <v>0.0</v>
      </c>
      <c r="H84" s="4">
        <v>0.0</v>
      </c>
      <c r="I84" s="4">
        <v>0.0</v>
      </c>
      <c r="J84" s="4">
        <v>0.0</v>
      </c>
      <c r="K84" s="4">
        <v>0.0</v>
      </c>
      <c r="L84" s="4">
        <v>0.0</v>
      </c>
      <c r="M84" s="4">
        <v>0.0</v>
      </c>
      <c r="N84" s="4">
        <v>0.0</v>
      </c>
      <c r="O84" s="4">
        <v>0.0</v>
      </c>
      <c r="P84" s="4">
        <v>0.0</v>
      </c>
      <c r="Q84" s="14">
        <v>8.0</v>
      </c>
      <c r="R84" s="4"/>
      <c r="S84" s="13">
        <f t="shared" ref="S84:AD84" si="82">F84*$D84</f>
        <v>0</v>
      </c>
      <c r="T84" s="4">
        <f t="shared" si="82"/>
        <v>0</v>
      </c>
      <c r="U84" s="4">
        <f t="shared" si="82"/>
        <v>0</v>
      </c>
      <c r="V84" s="4">
        <f t="shared" si="82"/>
        <v>0</v>
      </c>
      <c r="W84" s="4">
        <f t="shared" si="82"/>
        <v>0</v>
      </c>
      <c r="X84" s="4">
        <f t="shared" si="82"/>
        <v>0</v>
      </c>
      <c r="Y84" s="4">
        <f t="shared" si="82"/>
        <v>0</v>
      </c>
      <c r="Z84" s="4">
        <f t="shared" si="82"/>
        <v>0</v>
      </c>
      <c r="AA84" s="4">
        <f t="shared" si="82"/>
        <v>0</v>
      </c>
      <c r="AB84" s="4">
        <f t="shared" si="82"/>
        <v>0</v>
      </c>
      <c r="AC84" s="4">
        <f t="shared" si="82"/>
        <v>0</v>
      </c>
      <c r="AD84" s="14">
        <f t="shared" si="82"/>
        <v>0</v>
      </c>
    </row>
    <row r="85" ht="11.25" customHeight="1">
      <c r="A85" s="186" t="s">
        <v>381</v>
      </c>
      <c r="B85" s="14" t="s">
        <v>382</v>
      </c>
      <c r="C85" s="4"/>
      <c r="D85" s="64">
        <f>SUMIFS(Selection!X:X,Selection!B:B,'Screws allocation'!A85)</f>
        <v>0</v>
      </c>
      <c r="E85" s="4"/>
      <c r="F85" s="13">
        <v>0.0</v>
      </c>
      <c r="G85" s="4">
        <v>0.0</v>
      </c>
      <c r="H85" s="4">
        <v>0.0</v>
      </c>
      <c r="I85" s="4">
        <v>0.0</v>
      </c>
      <c r="J85" s="4">
        <v>0.0</v>
      </c>
      <c r="K85" s="4">
        <v>0.0</v>
      </c>
      <c r="L85" s="4">
        <v>0.0</v>
      </c>
      <c r="M85" s="4">
        <v>0.0</v>
      </c>
      <c r="N85" s="4">
        <v>0.0</v>
      </c>
      <c r="O85" s="4">
        <v>0.0</v>
      </c>
      <c r="P85" s="4">
        <v>0.0</v>
      </c>
      <c r="Q85" s="14">
        <v>12.0</v>
      </c>
      <c r="R85" s="4"/>
      <c r="S85" s="13">
        <f t="shared" ref="S85:AD85" si="83">F85*$D85</f>
        <v>0</v>
      </c>
      <c r="T85" s="4">
        <f t="shared" si="83"/>
        <v>0</v>
      </c>
      <c r="U85" s="4">
        <f t="shared" si="83"/>
        <v>0</v>
      </c>
      <c r="V85" s="4">
        <f t="shared" si="83"/>
        <v>0</v>
      </c>
      <c r="W85" s="4">
        <f t="shared" si="83"/>
        <v>0</v>
      </c>
      <c r="X85" s="4">
        <f t="shared" si="83"/>
        <v>0</v>
      </c>
      <c r="Y85" s="4">
        <f t="shared" si="83"/>
        <v>0</v>
      </c>
      <c r="Z85" s="4">
        <f t="shared" si="83"/>
        <v>0</v>
      </c>
      <c r="AA85" s="4">
        <f t="shared" si="83"/>
        <v>0</v>
      </c>
      <c r="AB85" s="4">
        <f t="shared" si="83"/>
        <v>0</v>
      </c>
      <c r="AC85" s="4">
        <f t="shared" si="83"/>
        <v>0</v>
      </c>
      <c r="AD85" s="14">
        <f t="shared" si="83"/>
        <v>0</v>
      </c>
    </row>
    <row r="86" ht="11.25" customHeight="1">
      <c r="A86" s="186" t="s">
        <v>383</v>
      </c>
      <c r="B86" s="14" t="s">
        <v>384</v>
      </c>
      <c r="C86" s="4"/>
      <c r="D86" s="64">
        <f>SUMIFS(Selection!X:X,Selection!B:B,'Screws allocation'!A86)</f>
        <v>0</v>
      </c>
      <c r="E86" s="4"/>
      <c r="F86" s="13">
        <v>0.0</v>
      </c>
      <c r="G86" s="4">
        <v>0.0</v>
      </c>
      <c r="H86" s="4">
        <v>0.0</v>
      </c>
      <c r="I86" s="4">
        <v>0.0</v>
      </c>
      <c r="J86" s="4">
        <v>0.0</v>
      </c>
      <c r="K86" s="4">
        <v>0.0</v>
      </c>
      <c r="L86" s="4">
        <v>0.0</v>
      </c>
      <c r="M86" s="4">
        <v>0.0</v>
      </c>
      <c r="N86" s="4">
        <v>0.0</v>
      </c>
      <c r="O86" s="4">
        <v>0.0</v>
      </c>
      <c r="P86" s="4">
        <v>0.0</v>
      </c>
      <c r="Q86" s="14">
        <v>8.0</v>
      </c>
      <c r="R86" s="4"/>
      <c r="S86" s="13">
        <f t="shared" ref="S86:AD86" si="84">F86*$D86</f>
        <v>0</v>
      </c>
      <c r="T86" s="4">
        <f t="shared" si="84"/>
        <v>0</v>
      </c>
      <c r="U86" s="4">
        <f t="shared" si="84"/>
        <v>0</v>
      </c>
      <c r="V86" s="4">
        <f t="shared" si="84"/>
        <v>0</v>
      </c>
      <c r="W86" s="4">
        <f t="shared" si="84"/>
        <v>0</v>
      </c>
      <c r="X86" s="4">
        <f t="shared" si="84"/>
        <v>0</v>
      </c>
      <c r="Y86" s="4">
        <f t="shared" si="84"/>
        <v>0</v>
      </c>
      <c r="Z86" s="4">
        <f t="shared" si="84"/>
        <v>0</v>
      </c>
      <c r="AA86" s="4">
        <f t="shared" si="84"/>
        <v>0</v>
      </c>
      <c r="AB86" s="4">
        <f t="shared" si="84"/>
        <v>0</v>
      </c>
      <c r="AC86" s="4">
        <f t="shared" si="84"/>
        <v>0</v>
      </c>
      <c r="AD86" s="14">
        <f t="shared" si="84"/>
        <v>0</v>
      </c>
    </row>
    <row r="87" ht="11.25" customHeight="1">
      <c r="A87" s="186" t="s">
        <v>375</v>
      </c>
      <c r="B87" s="14" t="s">
        <v>376</v>
      </c>
      <c r="C87" s="4"/>
      <c r="D87" s="64">
        <f>SUMIFS(Selection!X:X,Selection!B:B,'Screws allocation'!A87)</f>
        <v>0</v>
      </c>
      <c r="E87" s="4"/>
      <c r="F87" s="13">
        <v>0.0</v>
      </c>
      <c r="G87" s="4">
        <v>0.0</v>
      </c>
      <c r="H87" s="4">
        <v>0.0</v>
      </c>
      <c r="I87" s="4">
        <v>0.0</v>
      </c>
      <c r="J87" s="4">
        <v>0.0</v>
      </c>
      <c r="K87" s="4">
        <v>0.0</v>
      </c>
      <c r="L87" s="4">
        <v>0.0</v>
      </c>
      <c r="M87" s="4">
        <v>0.0</v>
      </c>
      <c r="N87" s="4">
        <v>0.0</v>
      </c>
      <c r="O87" s="4">
        <v>0.0</v>
      </c>
      <c r="P87" s="4">
        <v>0.0</v>
      </c>
      <c r="Q87" s="14">
        <v>13.0</v>
      </c>
      <c r="R87" s="4"/>
      <c r="S87" s="13">
        <f t="shared" ref="S87:AD87" si="85">F87*$D87</f>
        <v>0</v>
      </c>
      <c r="T87" s="4">
        <f t="shared" si="85"/>
        <v>0</v>
      </c>
      <c r="U87" s="4">
        <f t="shared" si="85"/>
        <v>0</v>
      </c>
      <c r="V87" s="4">
        <f t="shared" si="85"/>
        <v>0</v>
      </c>
      <c r="W87" s="4">
        <f t="shared" si="85"/>
        <v>0</v>
      </c>
      <c r="X87" s="4">
        <f t="shared" si="85"/>
        <v>0</v>
      </c>
      <c r="Y87" s="4">
        <f t="shared" si="85"/>
        <v>0</v>
      </c>
      <c r="Z87" s="4">
        <f t="shared" si="85"/>
        <v>0</v>
      </c>
      <c r="AA87" s="4">
        <f t="shared" si="85"/>
        <v>0</v>
      </c>
      <c r="AB87" s="4">
        <f t="shared" si="85"/>
        <v>0</v>
      </c>
      <c r="AC87" s="4">
        <f t="shared" si="85"/>
        <v>0</v>
      </c>
      <c r="AD87" s="14">
        <f t="shared" si="85"/>
        <v>0</v>
      </c>
    </row>
    <row r="88" ht="11.25" customHeight="1">
      <c r="A88" s="186" t="s">
        <v>361</v>
      </c>
      <c r="B88" s="14" t="s">
        <v>362</v>
      </c>
      <c r="C88" s="4"/>
      <c r="D88" s="64">
        <f>SUMIFS(Selection!X:X,Selection!B:B,'Screws allocation'!A88)</f>
        <v>0</v>
      </c>
      <c r="E88" s="4"/>
      <c r="F88" s="13">
        <v>0.0</v>
      </c>
      <c r="G88" s="4">
        <v>0.0</v>
      </c>
      <c r="H88" s="4">
        <v>0.0</v>
      </c>
      <c r="I88" s="4">
        <v>0.0</v>
      </c>
      <c r="J88" s="4">
        <v>0.0</v>
      </c>
      <c r="K88" s="4">
        <v>0.0</v>
      </c>
      <c r="L88" s="4">
        <v>0.0</v>
      </c>
      <c r="M88" s="4">
        <v>0.0</v>
      </c>
      <c r="N88" s="4">
        <v>0.0</v>
      </c>
      <c r="O88" s="4">
        <v>0.0</v>
      </c>
      <c r="P88" s="4">
        <v>0.0</v>
      </c>
      <c r="Q88" s="14">
        <v>6.0</v>
      </c>
      <c r="R88" s="4"/>
      <c r="S88" s="13">
        <f t="shared" ref="S88:AD88" si="86">F88*$D88</f>
        <v>0</v>
      </c>
      <c r="T88" s="4">
        <f t="shared" si="86"/>
        <v>0</v>
      </c>
      <c r="U88" s="4">
        <f t="shared" si="86"/>
        <v>0</v>
      </c>
      <c r="V88" s="4">
        <f t="shared" si="86"/>
        <v>0</v>
      </c>
      <c r="W88" s="4">
        <f t="shared" si="86"/>
        <v>0</v>
      </c>
      <c r="X88" s="4">
        <f t="shared" si="86"/>
        <v>0</v>
      </c>
      <c r="Y88" s="4">
        <f t="shared" si="86"/>
        <v>0</v>
      </c>
      <c r="Z88" s="4">
        <f t="shared" si="86"/>
        <v>0</v>
      </c>
      <c r="AA88" s="4">
        <f t="shared" si="86"/>
        <v>0</v>
      </c>
      <c r="AB88" s="4">
        <f t="shared" si="86"/>
        <v>0</v>
      </c>
      <c r="AC88" s="4">
        <f t="shared" si="86"/>
        <v>0</v>
      </c>
      <c r="AD88" s="14">
        <f t="shared" si="86"/>
        <v>0</v>
      </c>
    </row>
    <row r="89" ht="11.25" customHeight="1">
      <c r="A89" s="186" t="s">
        <v>369</v>
      </c>
      <c r="B89" s="14" t="s">
        <v>370</v>
      </c>
      <c r="C89" s="4"/>
      <c r="D89" s="64">
        <f>SUMIFS(Selection!X:X,Selection!B:B,'Screws allocation'!A89)</f>
        <v>0</v>
      </c>
      <c r="E89" s="4"/>
      <c r="F89" s="13">
        <v>0.0</v>
      </c>
      <c r="G89" s="4">
        <v>0.0</v>
      </c>
      <c r="H89" s="4">
        <v>0.0</v>
      </c>
      <c r="I89" s="4">
        <v>0.0</v>
      </c>
      <c r="J89" s="4">
        <v>0.0</v>
      </c>
      <c r="K89" s="4">
        <v>0.0</v>
      </c>
      <c r="L89" s="4">
        <v>0.0</v>
      </c>
      <c r="M89" s="4">
        <v>0.0</v>
      </c>
      <c r="N89" s="4">
        <v>0.0</v>
      </c>
      <c r="O89" s="4">
        <v>0.0</v>
      </c>
      <c r="P89" s="4">
        <v>0.0</v>
      </c>
      <c r="Q89" s="14">
        <v>20.0</v>
      </c>
      <c r="R89" s="4"/>
      <c r="S89" s="13">
        <f t="shared" ref="S89:AD89" si="87">F89*$D89</f>
        <v>0</v>
      </c>
      <c r="T89" s="4">
        <f t="shared" si="87"/>
        <v>0</v>
      </c>
      <c r="U89" s="4">
        <f t="shared" si="87"/>
        <v>0</v>
      </c>
      <c r="V89" s="4">
        <f t="shared" si="87"/>
        <v>0</v>
      </c>
      <c r="W89" s="4">
        <f t="shared" si="87"/>
        <v>0</v>
      </c>
      <c r="X89" s="4">
        <f t="shared" si="87"/>
        <v>0</v>
      </c>
      <c r="Y89" s="4">
        <f t="shared" si="87"/>
        <v>0</v>
      </c>
      <c r="Z89" s="4">
        <f t="shared" si="87"/>
        <v>0</v>
      </c>
      <c r="AA89" s="4">
        <f t="shared" si="87"/>
        <v>0</v>
      </c>
      <c r="AB89" s="4">
        <f t="shared" si="87"/>
        <v>0</v>
      </c>
      <c r="AC89" s="4">
        <f t="shared" si="87"/>
        <v>0</v>
      </c>
      <c r="AD89" s="14">
        <f t="shared" si="87"/>
        <v>0</v>
      </c>
    </row>
    <row r="90" ht="11.25" customHeight="1">
      <c r="A90" s="186" t="s">
        <v>377</v>
      </c>
      <c r="B90" s="14" t="s">
        <v>378</v>
      </c>
      <c r="C90" s="4"/>
      <c r="D90" s="64">
        <f>SUMIFS(Selection!X:X,Selection!B:B,'Screws allocation'!A90)</f>
        <v>0</v>
      </c>
      <c r="E90" s="4"/>
      <c r="F90" s="13">
        <v>0.0</v>
      </c>
      <c r="G90" s="4">
        <v>0.0</v>
      </c>
      <c r="H90" s="4">
        <v>0.0</v>
      </c>
      <c r="I90" s="4">
        <v>0.0</v>
      </c>
      <c r="J90" s="4">
        <v>0.0</v>
      </c>
      <c r="K90" s="4">
        <v>0.0</v>
      </c>
      <c r="L90" s="4">
        <v>0.0</v>
      </c>
      <c r="M90" s="4">
        <v>0.0</v>
      </c>
      <c r="N90" s="4">
        <v>0.0</v>
      </c>
      <c r="O90" s="4">
        <v>0.0</v>
      </c>
      <c r="P90" s="4">
        <v>0.0</v>
      </c>
      <c r="Q90" s="14">
        <v>9.0</v>
      </c>
      <c r="R90" s="4"/>
      <c r="S90" s="13">
        <f t="shared" ref="S90:AD90" si="88">F90*$D90</f>
        <v>0</v>
      </c>
      <c r="T90" s="4">
        <f t="shared" si="88"/>
        <v>0</v>
      </c>
      <c r="U90" s="4">
        <f t="shared" si="88"/>
        <v>0</v>
      </c>
      <c r="V90" s="4">
        <f t="shared" si="88"/>
        <v>0</v>
      </c>
      <c r="W90" s="4">
        <f t="shared" si="88"/>
        <v>0</v>
      </c>
      <c r="X90" s="4">
        <f t="shared" si="88"/>
        <v>0</v>
      </c>
      <c r="Y90" s="4">
        <f t="shared" si="88"/>
        <v>0</v>
      </c>
      <c r="Z90" s="4">
        <f t="shared" si="88"/>
        <v>0</v>
      </c>
      <c r="AA90" s="4">
        <f t="shared" si="88"/>
        <v>0</v>
      </c>
      <c r="AB90" s="4">
        <f t="shared" si="88"/>
        <v>0</v>
      </c>
      <c r="AC90" s="4">
        <f t="shared" si="88"/>
        <v>0</v>
      </c>
      <c r="AD90" s="14">
        <f t="shared" si="88"/>
        <v>0</v>
      </c>
    </row>
    <row r="91" ht="11.25" customHeight="1">
      <c r="A91" s="186" t="s">
        <v>359</v>
      </c>
      <c r="B91" s="14" t="s">
        <v>360</v>
      </c>
      <c r="C91" s="4"/>
      <c r="D91" s="64">
        <f>SUMIFS(Selection!X:X,Selection!B:B,'Screws allocation'!A91)</f>
        <v>0</v>
      </c>
      <c r="E91" s="4"/>
      <c r="F91" s="13">
        <v>0.0</v>
      </c>
      <c r="G91" s="4">
        <v>0.0</v>
      </c>
      <c r="H91" s="4">
        <v>0.0</v>
      </c>
      <c r="I91" s="4">
        <v>0.0</v>
      </c>
      <c r="J91" s="4">
        <v>0.0</v>
      </c>
      <c r="K91" s="4">
        <v>0.0</v>
      </c>
      <c r="L91" s="4">
        <v>0.0</v>
      </c>
      <c r="M91" s="4">
        <v>0.0</v>
      </c>
      <c r="N91" s="4">
        <v>0.0</v>
      </c>
      <c r="O91" s="4">
        <v>0.0</v>
      </c>
      <c r="P91" s="4">
        <v>0.0</v>
      </c>
      <c r="Q91" s="14">
        <v>6.0</v>
      </c>
      <c r="R91" s="4"/>
      <c r="S91" s="13">
        <f t="shared" ref="S91:AD91" si="89">F91*$D91</f>
        <v>0</v>
      </c>
      <c r="T91" s="4">
        <f t="shared" si="89"/>
        <v>0</v>
      </c>
      <c r="U91" s="4">
        <f t="shared" si="89"/>
        <v>0</v>
      </c>
      <c r="V91" s="4">
        <f t="shared" si="89"/>
        <v>0</v>
      </c>
      <c r="W91" s="4">
        <f t="shared" si="89"/>
        <v>0</v>
      </c>
      <c r="X91" s="4">
        <f t="shared" si="89"/>
        <v>0</v>
      </c>
      <c r="Y91" s="4">
        <f t="shared" si="89"/>
        <v>0</v>
      </c>
      <c r="Z91" s="4">
        <f t="shared" si="89"/>
        <v>0</v>
      </c>
      <c r="AA91" s="4">
        <f t="shared" si="89"/>
        <v>0</v>
      </c>
      <c r="AB91" s="4">
        <f t="shared" si="89"/>
        <v>0</v>
      </c>
      <c r="AC91" s="4">
        <f t="shared" si="89"/>
        <v>0</v>
      </c>
      <c r="AD91" s="14">
        <f t="shared" si="89"/>
        <v>0</v>
      </c>
    </row>
    <row r="92" ht="11.25" customHeight="1">
      <c r="A92" s="186" t="s">
        <v>371</v>
      </c>
      <c r="B92" s="14" t="s">
        <v>372</v>
      </c>
      <c r="C92" s="4"/>
      <c r="D92" s="64">
        <f>SUMIFS(Selection!X:X,Selection!B:B,'Screws allocation'!A92)</f>
        <v>0</v>
      </c>
      <c r="E92" s="4"/>
      <c r="F92" s="13">
        <v>0.0</v>
      </c>
      <c r="G92" s="4">
        <v>0.0</v>
      </c>
      <c r="H92" s="4">
        <v>0.0</v>
      </c>
      <c r="I92" s="4">
        <v>0.0</v>
      </c>
      <c r="J92" s="4">
        <v>0.0</v>
      </c>
      <c r="K92" s="4">
        <v>0.0</v>
      </c>
      <c r="L92" s="4">
        <v>0.0</v>
      </c>
      <c r="M92" s="4">
        <v>0.0</v>
      </c>
      <c r="N92" s="4">
        <v>0.0</v>
      </c>
      <c r="O92" s="4">
        <v>0.0</v>
      </c>
      <c r="P92" s="4">
        <v>0.0</v>
      </c>
      <c r="Q92" s="14">
        <v>18.0</v>
      </c>
      <c r="R92" s="4"/>
      <c r="S92" s="13">
        <f t="shared" ref="S92:AD92" si="90">F92*$D92</f>
        <v>0</v>
      </c>
      <c r="T92" s="4">
        <f t="shared" si="90"/>
        <v>0</v>
      </c>
      <c r="U92" s="4">
        <f t="shared" si="90"/>
        <v>0</v>
      </c>
      <c r="V92" s="4">
        <f t="shared" si="90"/>
        <v>0</v>
      </c>
      <c r="W92" s="4">
        <f t="shared" si="90"/>
        <v>0</v>
      </c>
      <c r="X92" s="4">
        <f t="shared" si="90"/>
        <v>0</v>
      </c>
      <c r="Y92" s="4">
        <f t="shared" si="90"/>
        <v>0</v>
      </c>
      <c r="Z92" s="4">
        <f t="shared" si="90"/>
        <v>0</v>
      </c>
      <c r="AA92" s="4">
        <f t="shared" si="90"/>
        <v>0</v>
      </c>
      <c r="AB92" s="4">
        <f t="shared" si="90"/>
        <v>0</v>
      </c>
      <c r="AC92" s="4">
        <f t="shared" si="90"/>
        <v>0</v>
      </c>
      <c r="AD92" s="14">
        <f t="shared" si="90"/>
        <v>0</v>
      </c>
    </row>
    <row r="93" ht="11.25" customHeight="1">
      <c r="A93" s="186" t="s">
        <v>373</v>
      </c>
      <c r="B93" s="14" t="s">
        <v>374</v>
      </c>
      <c r="C93" s="4"/>
      <c r="D93" s="64">
        <f>SUMIFS(Selection!X:X,Selection!B:B,'Screws allocation'!A93)</f>
        <v>0</v>
      </c>
      <c r="E93" s="4"/>
      <c r="F93" s="13">
        <v>0.0</v>
      </c>
      <c r="G93" s="4">
        <v>0.0</v>
      </c>
      <c r="H93" s="4">
        <v>0.0</v>
      </c>
      <c r="I93" s="4">
        <v>0.0</v>
      </c>
      <c r="J93" s="4">
        <v>0.0</v>
      </c>
      <c r="K93" s="4">
        <v>0.0</v>
      </c>
      <c r="L93" s="4">
        <v>0.0</v>
      </c>
      <c r="M93" s="4">
        <v>0.0</v>
      </c>
      <c r="N93" s="4">
        <v>0.0</v>
      </c>
      <c r="O93" s="4">
        <v>0.0</v>
      </c>
      <c r="P93" s="4">
        <v>0.0</v>
      </c>
      <c r="Q93" s="14">
        <v>12.0</v>
      </c>
      <c r="R93" s="4"/>
      <c r="S93" s="13">
        <f t="shared" ref="S93:AD93" si="91">F93*$D93</f>
        <v>0</v>
      </c>
      <c r="T93" s="4">
        <f t="shared" si="91"/>
        <v>0</v>
      </c>
      <c r="U93" s="4">
        <f t="shared" si="91"/>
        <v>0</v>
      </c>
      <c r="V93" s="4">
        <f t="shared" si="91"/>
        <v>0</v>
      </c>
      <c r="W93" s="4">
        <f t="shared" si="91"/>
        <v>0</v>
      </c>
      <c r="X93" s="4">
        <f t="shared" si="91"/>
        <v>0</v>
      </c>
      <c r="Y93" s="4">
        <f t="shared" si="91"/>
        <v>0</v>
      </c>
      <c r="Z93" s="4">
        <f t="shared" si="91"/>
        <v>0</v>
      </c>
      <c r="AA93" s="4">
        <f t="shared" si="91"/>
        <v>0</v>
      </c>
      <c r="AB93" s="4">
        <f t="shared" si="91"/>
        <v>0</v>
      </c>
      <c r="AC93" s="4">
        <f t="shared" si="91"/>
        <v>0</v>
      </c>
      <c r="AD93" s="14">
        <f t="shared" si="91"/>
        <v>0</v>
      </c>
    </row>
    <row r="94" ht="11.25" customHeight="1">
      <c r="A94" s="186" t="s">
        <v>379</v>
      </c>
      <c r="B94" s="14" t="s">
        <v>380</v>
      </c>
      <c r="C94" s="4"/>
      <c r="D94" s="64">
        <f>SUMIFS(Selection!X:X,Selection!B:B,'Screws allocation'!A94)</f>
        <v>0</v>
      </c>
      <c r="E94" s="4"/>
      <c r="F94" s="13">
        <v>0.0</v>
      </c>
      <c r="G94" s="4">
        <v>0.0</v>
      </c>
      <c r="H94" s="4">
        <v>0.0</v>
      </c>
      <c r="I94" s="4">
        <v>0.0</v>
      </c>
      <c r="J94" s="4">
        <v>0.0</v>
      </c>
      <c r="K94" s="4">
        <v>0.0</v>
      </c>
      <c r="L94" s="4">
        <v>0.0</v>
      </c>
      <c r="M94" s="4">
        <v>0.0</v>
      </c>
      <c r="N94" s="4">
        <v>0.0</v>
      </c>
      <c r="O94" s="4">
        <v>0.0</v>
      </c>
      <c r="P94" s="4">
        <v>0.0</v>
      </c>
      <c r="Q94" s="14">
        <v>14.0</v>
      </c>
      <c r="R94" s="4"/>
      <c r="S94" s="13">
        <f t="shared" ref="S94:AD94" si="92">F94*$D94</f>
        <v>0</v>
      </c>
      <c r="T94" s="4">
        <f t="shared" si="92"/>
        <v>0</v>
      </c>
      <c r="U94" s="4">
        <f t="shared" si="92"/>
        <v>0</v>
      </c>
      <c r="V94" s="4">
        <f t="shared" si="92"/>
        <v>0</v>
      </c>
      <c r="W94" s="4">
        <f t="shared" si="92"/>
        <v>0</v>
      </c>
      <c r="X94" s="4">
        <f t="shared" si="92"/>
        <v>0</v>
      </c>
      <c r="Y94" s="4">
        <f t="shared" si="92"/>
        <v>0</v>
      </c>
      <c r="Z94" s="4">
        <f t="shared" si="92"/>
        <v>0</v>
      </c>
      <c r="AA94" s="4">
        <f t="shared" si="92"/>
        <v>0</v>
      </c>
      <c r="AB94" s="4">
        <f t="shared" si="92"/>
        <v>0</v>
      </c>
      <c r="AC94" s="4">
        <f t="shared" si="92"/>
        <v>0</v>
      </c>
      <c r="AD94" s="14">
        <f t="shared" si="92"/>
        <v>0</v>
      </c>
    </row>
    <row r="95" ht="11.25" customHeight="1">
      <c r="A95" s="186" t="s">
        <v>314</v>
      </c>
      <c r="B95" s="14" t="s">
        <v>3813</v>
      </c>
      <c r="C95" s="4"/>
      <c r="D95" s="64">
        <f>SUMIFS(Selection!X:X,Selection!B:B,'Screws allocation'!A95)</f>
        <v>0</v>
      </c>
      <c r="E95" s="4"/>
      <c r="F95" s="13">
        <v>0.0</v>
      </c>
      <c r="G95" s="4">
        <v>0.0</v>
      </c>
      <c r="H95" s="4">
        <v>0.0</v>
      </c>
      <c r="I95" s="4">
        <v>0.0</v>
      </c>
      <c r="J95" s="4">
        <v>0.0</v>
      </c>
      <c r="K95" s="4">
        <v>0.0</v>
      </c>
      <c r="L95" s="4">
        <v>0.0</v>
      </c>
      <c r="M95" s="4">
        <v>0.0</v>
      </c>
      <c r="N95" s="4">
        <v>0.0</v>
      </c>
      <c r="O95" s="4">
        <v>16.0</v>
      </c>
      <c r="P95" s="4">
        <v>0.0</v>
      </c>
      <c r="Q95" s="14">
        <v>0.0</v>
      </c>
      <c r="R95" s="4"/>
      <c r="S95" s="13">
        <f t="shared" ref="S95:AD95" si="93">F95*$D95</f>
        <v>0</v>
      </c>
      <c r="T95" s="4">
        <f t="shared" si="93"/>
        <v>0</v>
      </c>
      <c r="U95" s="4">
        <f t="shared" si="93"/>
        <v>0</v>
      </c>
      <c r="V95" s="4">
        <f t="shared" si="93"/>
        <v>0</v>
      </c>
      <c r="W95" s="4">
        <f t="shared" si="93"/>
        <v>0</v>
      </c>
      <c r="X95" s="4">
        <f t="shared" si="93"/>
        <v>0</v>
      </c>
      <c r="Y95" s="4">
        <f t="shared" si="93"/>
        <v>0</v>
      </c>
      <c r="Z95" s="4">
        <f t="shared" si="93"/>
        <v>0</v>
      </c>
      <c r="AA95" s="4">
        <f t="shared" si="93"/>
        <v>0</v>
      </c>
      <c r="AB95" s="4">
        <f t="shared" si="93"/>
        <v>0</v>
      </c>
      <c r="AC95" s="4">
        <f t="shared" si="93"/>
        <v>0</v>
      </c>
      <c r="AD95" s="14">
        <f t="shared" si="93"/>
        <v>0</v>
      </c>
    </row>
    <row r="96" ht="11.25" customHeight="1">
      <c r="A96" s="186" t="s">
        <v>315</v>
      </c>
      <c r="B96" s="14" t="s">
        <v>3814</v>
      </c>
      <c r="C96" s="4"/>
      <c r="D96" s="64">
        <f>SUMIFS(Selection!X:X,Selection!B:B,'Screws allocation'!A96)</f>
        <v>0</v>
      </c>
      <c r="E96" s="4"/>
      <c r="F96" s="13">
        <v>0.0</v>
      </c>
      <c r="G96" s="4">
        <v>0.0</v>
      </c>
      <c r="H96" s="4">
        <v>0.0</v>
      </c>
      <c r="I96" s="4">
        <v>0.0</v>
      </c>
      <c r="J96" s="4">
        <v>0.0</v>
      </c>
      <c r="K96" s="4">
        <v>0.0</v>
      </c>
      <c r="L96" s="4">
        <v>0.0</v>
      </c>
      <c r="M96" s="4">
        <v>0.0</v>
      </c>
      <c r="N96" s="4">
        <v>0.0</v>
      </c>
      <c r="O96" s="4">
        <v>0.0</v>
      </c>
      <c r="P96" s="4">
        <v>0.0</v>
      </c>
      <c r="Q96" s="14">
        <v>16.0</v>
      </c>
      <c r="R96" s="4"/>
      <c r="S96" s="13">
        <f t="shared" ref="S96:AD96" si="94">F96*$D96</f>
        <v>0</v>
      </c>
      <c r="T96" s="4">
        <f t="shared" si="94"/>
        <v>0</v>
      </c>
      <c r="U96" s="4">
        <f t="shared" si="94"/>
        <v>0</v>
      </c>
      <c r="V96" s="4">
        <f t="shared" si="94"/>
        <v>0</v>
      </c>
      <c r="W96" s="4">
        <f t="shared" si="94"/>
        <v>0</v>
      </c>
      <c r="X96" s="4">
        <f t="shared" si="94"/>
        <v>0</v>
      </c>
      <c r="Y96" s="4">
        <f t="shared" si="94"/>
        <v>0</v>
      </c>
      <c r="Z96" s="4">
        <f t="shared" si="94"/>
        <v>0</v>
      </c>
      <c r="AA96" s="4">
        <f t="shared" si="94"/>
        <v>0</v>
      </c>
      <c r="AB96" s="4">
        <f t="shared" si="94"/>
        <v>0</v>
      </c>
      <c r="AC96" s="4">
        <f t="shared" si="94"/>
        <v>0</v>
      </c>
      <c r="AD96" s="14">
        <f t="shared" si="94"/>
        <v>0</v>
      </c>
    </row>
    <row r="97" ht="11.25" customHeight="1">
      <c r="A97" s="186" t="s">
        <v>316</v>
      </c>
      <c r="B97" s="14" t="s">
        <v>3815</v>
      </c>
      <c r="C97" s="4"/>
      <c r="D97" s="64">
        <f>SUMIFS(Selection!X:X,Selection!B:B,'Screws allocation'!A97)</f>
        <v>0</v>
      </c>
      <c r="E97" s="4"/>
      <c r="F97" s="13">
        <v>0.0</v>
      </c>
      <c r="G97" s="4">
        <v>0.0</v>
      </c>
      <c r="H97" s="4">
        <v>0.0</v>
      </c>
      <c r="I97" s="4">
        <v>0.0</v>
      </c>
      <c r="J97" s="4">
        <v>0.0</v>
      </c>
      <c r="K97" s="4">
        <v>0.0</v>
      </c>
      <c r="L97" s="4">
        <v>0.0</v>
      </c>
      <c r="M97" s="4">
        <v>0.0</v>
      </c>
      <c r="N97" s="4">
        <v>0.0</v>
      </c>
      <c r="O97" s="4">
        <v>0.0</v>
      </c>
      <c r="P97" s="4">
        <v>0.0</v>
      </c>
      <c r="Q97" s="14">
        <v>16.0</v>
      </c>
      <c r="R97" s="4"/>
      <c r="S97" s="13">
        <f t="shared" ref="S97:AD97" si="95">F97*$D97</f>
        <v>0</v>
      </c>
      <c r="T97" s="4">
        <f t="shared" si="95"/>
        <v>0</v>
      </c>
      <c r="U97" s="4">
        <f t="shared" si="95"/>
        <v>0</v>
      </c>
      <c r="V97" s="4">
        <f t="shared" si="95"/>
        <v>0</v>
      </c>
      <c r="W97" s="4">
        <f t="shared" si="95"/>
        <v>0</v>
      </c>
      <c r="X97" s="4">
        <f t="shared" si="95"/>
        <v>0</v>
      </c>
      <c r="Y97" s="4">
        <f t="shared" si="95"/>
        <v>0</v>
      </c>
      <c r="Z97" s="4">
        <f t="shared" si="95"/>
        <v>0</v>
      </c>
      <c r="AA97" s="4">
        <f t="shared" si="95"/>
        <v>0</v>
      </c>
      <c r="AB97" s="4">
        <f t="shared" si="95"/>
        <v>0</v>
      </c>
      <c r="AC97" s="4">
        <f t="shared" si="95"/>
        <v>0</v>
      </c>
      <c r="AD97" s="14">
        <f t="shared" si="95"/>
        <v>0</v>
      </c>
    </row>
    <row r="98" ht="11.25" customHeight="1">
      <c r="A98" s="186" t="s">
        <v>312</v>
      </c>
      <c r="B98" s="14" t="s">
        <v>538</v>
      </c>
      <c r="C98" s="4"/>
      <c r="D98" s="64">
        <f>SUMIFS(Selection!X:X,Selection!B:B,'Screws allocation'!A98)</f>
        <v>0</v>
      </c>
      <c r="E98" s="4"/>
      <c r="F98" s="13">
        <v>0.0</v>
      </c>
      <c r="G98" s="4">
        <v>0.0</v>
      </c>
      <c r="H98" s="4">
        <v>0.0</v>
      </c>
      <c r="I98" s="4">
        <v>2.0</v>
      </c>
      <c r="J98" s="4">
        <v>0.0</v>
      </c>
      <c r="K98" s="4">
        <v>0.0</v>
      </c>
      <c r="L98" s="4">
        <v>0.0</v>
      </c>
      <c r="M98" s="4">
        <v>0.0</v>
      </c>
      <c r="N98" s="4">
        <v>0.0</v>
      </c>
      <c r="O98" s="4">
        <v>0.0</v>
      </c>
      <c r="P98" s="4">
        <v>0.0</v>
      </c>
      <c r="Q98" s="14">
        <v>0.0</v>
      </c>
      <c r="R98" s="4"/>
      <c r="S98" s="13">
        <f t="shared" ref="S98:AD98" si="96">F98*$D98</f>
        <v>0</v>
      </c>
      <c r="T98" s="4">
        <f t="shared" si="96"/>
        <v>0</v>
      </c>
      <c r="U98" s="4">
        <f t="shared" si="96"/>
        <v>0</v>
      </c>
      <c r="V98" s="4">
        <f t="shared" si="96"/>
        <v>0</v>
      </c>
      <c r="W98" s="4">
        <f t="shared" si="96"/>
        <v>0</v>
      </c>
      <c r="X98" s="4">
        <f t="shared" si="96"/>
        <v>0</v>
      </c>
      <c r="Y98" s="4">
        <f t="shared" si="96"/>
        <v>0</v>
      </c>
      <c r="Z98" s="4">
        <f t="shared" si="96"/>
        <v>0</v>
      </c>
      <c r="AA98" s="4">
        <f t="shared" si="96"/>
        <v>0</v>
      </c>
      <c r="AB98" s="4">
        <f t="shared" si="96"/>
        <v>0</v>
      </c>
      <c r="AC98" s="4">
        <f t="shared" si="96"/>
        <v>0</v>
      </c>
      <c r="AD98" s="14">
        <f t="shared" si="96"/>
        <v>0</v>
      </c>
    </row>
    <row r="99" ht="11.25" customHeight="1">
      <c r="A99" s="186" t="s">
        <v>311</v>
      </c>
      <c r="B99" s="14" t="s">
        <v>564</v>
      </c>
      <c r="C99" s="4"/>
      <c r="D99" s="64">
        <f>SUMIFS(Selection!X:X,Selection!B:B,'Screws allocation'!A99)</f>
        <v>0</v>
      </c>
      <c r="E99" s="4"/>
      <c r="F99" s="13">
        <v>0.0</v>
      </c>
      <c r="G99" s="4">
        <v>0.0</v>
      </c>
      <c r="H99" s="4">
        <v>0.0</v>
      </c>
      <c r="I99" s="4">
        <v>2.0</v>
      </c>
      <c r="J99" s="4">
        <v>0.0</v>
      </c>
      <c r="K99" s="4">
        <v>0.0</v>
      </c>
      <c r="L99" s="4">
        <v>0.0</v>
      </c>
      <c r="M99" s="4">
        <v>0.0</v>
      </c>
      <c r="N99" s="4">
        <v>0.0</v>
      </c>
      <c r="O99" s="4">
        <v>0.0</v>
      </c>
      <c r="P99" s="4">
        <v>0.0</v>
      </c>
      <c r="Q99" s="14">
        <v>0.0</v>
      </c>
      <c r="R99" s="4"/>
      <c r="S99" s="13">
        <f t="shared" ref="S99:AD99" si="97">F99*$D99</f>
        <v>0</v>
      </c>
      <c r="T99" s="4">
        <f t="shared" si="97"/>
        <v>0</v>
      </c>
      <c r="U99" s="4">
        <f t="shared" si="97"/>
        <v>0</v>
      </c>
      <c r="V99" s="4">
        <f t="shared" si="97"/>
        <v>0</v>
      </c>
      <c r="W99" s="4">
        <f t="shared" si="97"/>
        <v>0</v>
      </c>
      <c r="X99" s="4">
        <f t="shared" si="97"/>
        <v>0</v>
      </c>
      <c r="Y99" s="4">
        <f t="shared" si="97"/>
        <v>0</v>
      </c>
      <c r="Z99" s="4">
        <f t="shared" si="97"/>
        <v>0</v>
      </c>
      <c r="AA99" s="4">
        <f t="shared" si="97"/>
        <v>0</v>
      </c>
      <c r="AB99" s="4">
        <f t="shared" si="97"/>
        <v>0</v>
      </c>
      <c r="AC99" s="4">
        <f t="shared" si="97"/>
        <v>0</v>
      </c>
      <c r="AD99" s="14">
        <f t="shared" si="97"/>
        <v>0</v>
      </c>
    </row>
    <row r="100" ht="11.25" customHeight="1">
      <c r="A100" s="186" t="s">
        <v>313</v>
      </c>
      <c r="B100" s="14" t="s">
        <v>537</v>
      </c>
      <c r="C100" s="4"/>
      <c r="D100" s="64">
        <f>SUMIFS(Selection!X:X,Selection!B:B,'Screws allocation'!A100)</f>
        <v>0</v>
      </c>
      <c r="E100" s="4"/>
      <c r="F100" s="13">
        <v>0.0</v>
      </c>
      <c r="G100" s="4">
        <v>0.0</v>
      </c>
      <c r="H100" s="4">
        <v>0.0</v>
      </c>
      <c r="I100" s="4">
        <v>2.0</v>
      </c>
      <c r="J100" s="4">
        <v>0.0</v>
      </c>
      <c r="K100" s="4">
        <v>0.0</v>
      </c>
      <c r="L100" s="4">
        <v>0.0</v>
      </c>
      <c r="M100" s="4">
        <v>0.0</v>
      </c>
      <c r="N100" s="4">
        <v>0.0</v>
      </c>
      <c r="O100" s="4">
        <v>0.0</v>
      </c>
      <c r="P100" s="4">
        <v>0.0</v>
      </c>
      <c r="Q100" s="14">
        <v>0.0</v>
      </c>
      <c r="R100" s="4"/>
      <c r="S100" s="13">
        <f t="shared" ref="S100:AD100" si="98">F100*$D100</f>
        <v>0</v>
      </c>
      <c r="T100" s="4">
        <f t="shared" si="98"/>
        <v>0</v>
      </c>
      <c r="U100" s="4">
        <f t="shared" si="98"/>
        <v>0</v>
      </c>
      <c r="V100" s="4">
        <f t="shared" si="98"/>
        <v>0</v>
      </c>
      <c r="W100" s="4">
        <f t="shared" si="98"/>
        <v>0</v>
      </c>
      <c r="X100" s="4">
        <f t="shared" si="98"/>
        <v>0</v>
      </c>
      <c r="Y100" s="4">
        <f t="shared" si="98"/>
        <v>0</v>
      </c>
      <c r="Z100" s="4">
        <f t="shared" si="98"/>
        <v>0</v>
      </c>
      <c r="AA100" s="4">
        <f t="shared" si="98"/>
        <v>0</v>
      </c>
      <c r="AB100" s="4">
        <f t="shared" si="98"/>
        <v>0</v>
      </c>
      <c r="AC100" s="4">
        <f t="shared" si="98"/>
        <v>0</v>
      </c>
      <c r="AD100" s="14">
        <f t="shared" si="98"/>
        <v>0</v>
      </c>
    </row>
    <row r="101" ht="11.25" customHeight="1">
      <c r="A101" s="186" t="s">
        <v>317</v>
      </c>
      <c r="B101" s="14" t="s">
        <v>3816</v>
      </c>
      <c r="C101" s="4"/>
      <c r="D101" s="64">
        <f>SUMIFS(Selection!X:X,Selection!B:B,'Screws allocation'!A101)</f>
        <v>0</v>
      </c>
      <c r="E101" s="4"/>
      <c r="F101" s="13">
        <v>0.0</v>
      </c>
      <c r="G101" s="4">
        <v>0.0</v>
      </c>
      <c r="H101" s="4">
        <v>0.0</v>
      </c>
      <c r="I101" s="4">
        <v>0.0</v>
      </c>
      <c r="J101" s="4">
        <v>0.0</v>
      </c>
      <c r="K101" s="4">
        <v>0.0</v>
      </c>
      <c r="L101" s="4">
        <v>0.0</v>
      </c>
      <c r="M101" s="4">
        <v>0.0</v>
      </c>
      <c r="N101" s="4">
        <v>0.0</v>
      </c>
      <c r="O101" s="4">
        <v>0.0</v>
      </c>
      <c r="P101" s="4">
        <v>0.0</v>
      </c>
      <c r="Q101" s="14">
        <v>3.0</v>
      </c>
      <c r="R101" s="4"/>
      <c r="S101" s="13">
        <f t="shared" ref="S101:AD101" si="99">F101*$D101</f>
        <v>0</v>
      </c>
      <c r="T101" s="4">
        <f t="shared" si="99"/>
        <v>0</v>
      </c>
      <c r="U101" s="4">
        <f t="shared" si="99"/>
        <v>0</v>
      </c>
      <c r="V101" s="4">
        <f t="shared" si="99"/>
        <v>0</v>
      </c>
      <c r="W101" s="4">
        <f t="shared" si="99"/>
        <v>0</v>
      </c>
      <c r="X101" s="4">
        <f t="shared" si="99"/>
        <v>0</v>
      </c>
      <c r="Y101" s="4">
        <f t="shared" si="99"/>
        <v>0</v>
      </c>
      <c r="Z101" s="4">
        <f t="shared" si="99"/>
        <v>0</v>
      </c>
      <c r="AA101" s="4">
        <f t="shared" si="99"/>
        <v>0</v>
      </c>
      <c r="AB101" s="4">
        <f t="shared" si="99"/>
        <v>0</v>
      </c>
      <c r="AC101" s="4">
        <f t="shared" si="99"/>
        <v>0</v>
      </c>
      <c r="AD101" s="14">
        <f t="shared" si="99"/>
        <v>0</v>
      </c>
    </row>
    <row r="102" ht="11.25" customHeight="1">
      <c r="A102" s="186" t="s">
        <v>318</v>
      </c>
      <c r="B102" s="14" t="s">
        <v>3817</v>
      </c>
      <c r="C102" s="4"/>
      <c r="D102" s="64">
        <f>SUMIFS(Selection!X:X,Selection!B:B,'Screws allocation'!A102)</f>
        <v>0</v>
      </c>
      <c r="E102" s="4"/>
      <c r="F102" s="13">
        <v>0.0</v>
      </c>
      <c r="G102" s="4">
        <v>0.0</v>
      </c>
      <c r="H102" s="4">
        <v>0.0</v>
      </c>
      <c r="I102" s="4">
        <v>0.0</v>
      </c>
      <c r="J102" s="4">
        <v>0.0</v>
      </c>
      <c r="K102" s="4">
        <v>0.0</v>
      </c>
      <c r="L102" s="4">
        <v>0.0</v>
      </c>
      <c r="M102" s="4">
        <v>0.0</v>
      </c>
      <c r="N102" s="4">
        <v>0.0</v>
      </c>
      <c r="O102" s="4">
        <v>0.0</v>
      </c>
      <c r="P102" s="4">
        <v>0.0</v>
      </c>
      <c r="Q102" s="14">
        <v>4.0</v>
      </c>
      <c r="R102" s="4"/>
      <c r="S102" s="13">
        <f t="shared" ref="S102:AD102" si="100">F102*$D102</f>
        <v>0</v>
      </c>
      <c r="T102" s="4">
        <f t="shared" si="100"/>
        <v>0</v>
      </c>
      <c r="U102" s="4">
        <f t="shared" si="100"/>
        <v>0</v>
      </c>
      <c r="V102" s="4">
        <f t="shared" si="100"/>
        <v>0</v>
      </c>
      <c r="W102" s="4">
        <f t="shared" si="100"/>
        <v>0</v>
      </c>
      <c r="X102" s="4">
        <f t="shared" si="100"/>
        <v>0</v>
      </c>
      <c r="Y102" s="4">
        <f t="shared" si="100"/>
        <v>0</v>
      </c>
      <c r="Z102" s="4">
        <f t="shared" si="100"/>
        <v>0</v>
      </c>
      <c r="AA102" s="4">
        <f t="shared" si="100"/>
        <v>0</v>
      </c>
      <c r="AB102" s="4">
        <f t="shared" si="100"/>
        <v>0</v>
      </c>
      <c r="AC102" s="4">
        <f t="shared" si="100"/>
        <v>0</v>
      </c>
      <c r="AD102" s="14">
        <f t="shared" si="100"/>
        <v>0</v>
      </c>
    </row>
    <row r="103" ht="11.25" customHeight="1">
      <c r="A103" s="186" t="s">
        <v>164</v>
      </c>
      <c r="B103" s="14" t="s">
        <v>3818</v>
      </c>
      <c r="C103" s="4"/>
      <c r="D103" s="64">
        <f>SUMIFS(Selection!X:X,Selection!B:B,'Screws allocation'!A103)</f>
        <v>0</v>
      </c>
      <c r="E103" s="4"/>
      <c r="F103" s="13">
        <v>0.0</v>
      </c>
      <c r="G103" s="4">
        <v>0.0</v>
      </c>
      <c r="H103" s="4">
        <v>0.0</v>
      </c>
      <c r="I103" s="4">
        <v>0.0</v>
      </c>
      <c r="J103" s="4">
        <v>0.0</v>
      </c>
      <c r="K103" s="4">
        <v>0.0</v>
      </c>
      <c r="L103" s="4">
        <v>0.0</v>
      </c>
      <c r="M103" s="4">
        <v>0.0</v>
      </c>
      <c r="N103" s="4">
        <v>0.0</v>
      </c>
      <c r="O103" s="4">
        <v>0.0</v>
      </c>
      <c r="P103" s="4">
        <v>9.0</v>
      </c>
      <c r="Q103" s="14">
        <v>0.0</v>
      </c>
      <c r="R103" s="4"/>
      <c r="S103" s="13">
        <f t="shared" ref="S103:AD103" si="101">F103*$D103</f>
        <v>0</v>
      </c>
      <c r="T103" s="4">
        <f t="shared" si="101"/>
        <v>0</v>
      </c>
      <c r="U103" s="4">
        <f t="shared" si="101"/>
        <v>0</v>
      </c>
      <c r="V103" s="4">
        <f t="shared" si="101"/>
        <v>0</v>
      </c>
      <c r="W103" s="4">
        <f t="shared" si="101"/>
        <v>0</v>
      </c>
      <c r="X103" s="4">
        <f t="shared" si="101"/>
        <v>0</v>
      </c>
      <c r="Y103" s="4">
        <f t="shared" si="101"/>
        <v>0</v>
      </c>
      <c r="Z103" s="4">
        <f t="shared" si="101"/>
        <v>0</v>
      </c>
      <c r="AA103" s="4">
        <f t="shared" si="101"/>
        <v>0</v>
      </c>
      <c r="AB103" s="4">
        <f t="shared" si="101"/>
        <v>0</v>
      </c>
      <c r="AC103" s="4">
        <f t="shared" si="101"/>
        <v>0</v>
      </c>
      <c r="AD103" s="14">
        <f t="shared" si="101"/>
        <v>0</v>
      </c>
    </row>
    <row r="104" ht="11.25" customHeight="1">
      <c r="A104" s="186" t="s">
        <v>166</v>
      </c>
      <c r="B104" s="14" t="s">
        <v>3819</v>
      </c>
      <c r="C104" s="4"/>
      <c r="D104" s="64">
        <f>SUMIFS(Selection!X:X,Selection!B:B,'Screws allocation'!A104)</f>
        <v>0</v>
      </c>
      <c r="E104" s="4"/>
      <c r="F104" s="13">
        <v>0.0</v>
      </c>
      <c r="G104" s="4">
        <v>0.0</v>
      </c>
      <c r="H104" s="4">
        <v>0.0</v>
      </c>
      <c r="I104" s="4">
        <v>0.0</v>
      </c>
      <c r="J104" s="4">
        <v>0.0</v>
      </c>
      <c r="K104" s="4">
        <v>0.0</v>
      </c>
      <c r="L104" s="4">
        <v>0.0</v>
      </c>
      <c r="M104" s="4">
        <v>0.0</v>
      </c>
      <c r="N104" s="4">
        <v>0.0</v>
      </c>
      <c r="O104" s="4">
        <v>0.0</v>
      </c>
      <c r="P104" s="4">
        <v>6.0</v>
      </c>
      <c r="Q104" s="14">
        <v>0.0</v>
      </c>
      <c r="R104" s="4"/>
      <c r="S104" s="13">
        <f t="shared" ref="S104:AD104" si="102">F104*$D104</f>
        <v>0</v>
      </c>
      <c r="T104" s="4">
        <f t="shared" si="102"/>
        <v>0</v>
      </c>
      <c r="U104" s="4">
        <f t="shared" si="102"/>
        <v>0</v>
      </c>
      <c r="V104" s="4">
        <f t="shared" si="102"/>
        <v>0</v>
      </c>
      <c r="W104" s="4">
        <f t="shared" si="102"/>
        <v>0</v>
      </c>
      <c r="X104" s="4">
        <f t="shared" si="102"/>
        <v>0</v>
      </c>
      <c r="Y104" s="4">
        <f t="shared" si="102"/>
        <v>0</v>
      </c>
      <c r="Z104" s="4">
        <f t="shared" si="102"/>
        <v>0</v>
      </c>
      <c r="AA104" s="4">
        <f t="shared" si="102"/>
        <v>0</v>
      </c>
      <c r="AB104" s="4">
        <f t="shared" si="102"/>
        <v>0</v>
      </c>
      <c r="AC104" s="4">
        <f t="shared" si="102"/>
        <v>0</v>
      </c>
      <c r="AD104" s="14">
        <f t="shared" si="102"/>
        <v>0</v>
      </c>
    </row>
    <row r="105" ht="11.25" customHeight="1">
      <c r="A105" s="186" t="s">
        <v>171</v>
      </c>
      <c r="B105" s="14" t="s">
        <v>3820</v>
      </c>
      <c r="C105" s="4"/>
      <c r="D105" s="64">
        <f>SUMIFS(Selection!X:X,Selection!B:B,'Screws allocation'!A105)</f>
        <v>0</v>
      </c>
      <c r="E105" s="4"/>
      <c r="F105" s="13">
        <v>0.0</v>
      </c>
      <c r="G105" s="4">
        <v>0.0</v>
      </c>
      <c r="H105" s="4">
        <v>2.0</v>
      </c>
      <c r="I105" s="4">
        <v>0.0</v>
      </c>
      <c r="J105" s="4">
        <v>0.0</v>
      </c>
      <c r="K105" s="4">
        <v>0.0</v>
      </c>
      <c r="L105" s="4">
        <v>0.0</v>
      </c>
      <c r="M105" s="4">
        <v>0.0</v>
      </c>
      <c r="N105" s="4">
        <v>0.0</v>
      </c>
      <c r="O105" s="4">
        <v>0.0</v>
      </c>
      <c r="P105" s="4">
        <v>0.0</v>
      </c>
      <c r="Q105" s="14">
        <v>0.0</v>
      </c>
      <c r="R105" s="4"/>
      <c r="S105" s="13">
        <f t="shared" ref="S105:AD105" si="103">F105*$D105</f>
        <v>0</v>
      </c>
      <c r="T105" s="4">
        <f t="shared" si="103"/>
        <v>0</v>
      </c>
      <c r="U105" s="4">
        <f t="shared" si="103"/>
        <v>0</v>
      </c>
      <c r="V105" s="4">
        <f t="shared" si="103"/>
        <v>0</v>
      </c>
      <c r="W105" s="4">
        <f t="shared" si="103"/>
        <v>0</v>
      </c>
      <c r="X105" s="4">
        <f t="shared" si="103"/>
        <v>0</v>
      </c>
      <c r="Y105" s="4">
        <f t="shared" si="103"/>
        <v>0</v>
      </c>
      <c r="Z105" s="4">
        <f t="shared" si="103"/>
        <v>0</v>
      </c>
      <c r="AA105" s="4">
        <f t="shared" si="103"/>
        <v>0</v>
      </c>
      <c r="AB105" s="4">
        <f t="shared" si="103"/>
        <v>0</v>
      </c>
      <c r="AC105" s="4">
        <f t="shared" si="103"/>
        <v>0</v>
      </c>
      <c r="AD105" s="14">
        <f t="shared" si="103"/>
        <v>0</v>
      </c>
    </row>
    <row r="106" ht="11.25" customHeight="1">
      <c r="A106" s="186" t="s">
        <v>179</v>
      </c>
      <c r="B106" s="14" t="s">
        <v>3821</v>
      </c>
      <c r="C106" s="4"/>
      <c r="D106" s="64">
        <f>SUMIFS(Selection!X:X,Selection!B:B,'Screws allocation'!A106)</f>
        <v>0</v>
      </c>
      <c r="E106" s="4"/>
      <c r="F106" s="13">
        <v>0.0</v>
      </c>
      <c r="G106" s="4">
        <v>0.0</v>
      </c>
      <c r="H106" s="4">
        <v>0.0</v>
      </c>
      <c r="I106" s="4">
        <v>0.0</v>
      </c>
      <c r="J106" s="4">
        <v>0.0</v>
      </c>
      <c r="K106" s="4">
        <v>0.0</v>
      </c>
      <c r="L106" s="4">
        <v>0.0</v>
      </c>
      <c r="M106" s="4">
        <v>0.0</v>
      </c>
      <c r="N106" s="4">
        <v>0.0</v>
      </c>
      <c r="O106" s="4">
        <v>0.0</v>
      </c>
      <c r="P106" s="4">
        <v>6.0</v>
      </c>
      <c r="Q106" s="14">
        <v>0.0</v>
      </c>
      <c r="R106" s="4"/>
      <c r="S106" s="13">
        <f t="shared" ref="S106:AD106" si="104">F106*$D106</f>
        <v>0</v>
      </c>
      <c r="T106" s="4">
        <f t="shared" si="104"/>
        <v>0</v>
      </c>
      <c r="U106" s="4">
        <f t="shared" si="104"/>
        <v>0</v>
      </c>
      <c r="V106" s="4">
        <f t="shared" si="104"/>
        <v>0</v>
      </c>
      <c r="W106" s="4">
        <f t="shared" si="104"/>
        <v>0</v>
      </c>
      <c r="X106" s="4">
        <f t="shared" si="104"/>
        <v>0</v>
      </c>
      <c r="Y106" s="4">
        <f t="shared" si="104"/>
        <v>0</v>
      </c>
      <c r="Z106" s="4">
        <f t="shared" si="104"/>
        <v>0</v>
      </c>
      <c r="AA106" s="4">
        <f t="shared" si="104"/>
        <v>0</v>
      </c>
      <c r="AB106" s="4">
        <f t="shared" si="104"/>
        <v>0</v>
      </c>
      <c r="AC106" s="4">
        <f t="shared" si="104"/>
        <v>0</v>
      </c>
      <c r="AD106" s="14">
        <f t="shared" si="104"/>
        <v>0</v>
      </c>
    </row>
    <row r="107" ht="11.25" customHeight="1">
      <c r="A107" s="186" t="s">
        <v>181</v>
      </c>
      <c r="B107" s="14" t="s">
        <v>3822</v>
      </c>
      <c r="C107" s="4"/>
      <c r="D107" s="64">
        <f>SUMIFS(Selection!X:X,Selection!B:B,'Screws allocation'!A107)</f>
        <v>0</v>
      </c>
      <c r="E107" s="4"/>
      <c r="F107" s="13">
        <v>0.0</v>
      </c>
      <c r="G107" s="4">
        <v>0.0</v>
      </c>
      <c r="H107" s="4">
        <v>0.0</v>
      </c>
      <c r="I107" s="4">
        <v>0.0</v>
      </c>
      <c r="J107" s="4">
        <v>0.0</v>
      </c>
      <c r="K107" s="4">
        <v>0.0</v>
      </c>
      <c r="L107" s="4">
        <v>0.0</v>
      </c>
      <c r="M107" s="4">
        <v>0.0</v>
      </c>
      <c r="N107" s="4">
        <v>0.0</v>
      </c>
      <c r="O107" s="4">
        <v>0.0</v>
      </c>
      <c r="P107" s="4">
        <v>10.0</v>
      </c>
      <c r="Q107" s="14">
        <v>0.0</v>
      </c>
      <c r="R107" s="4"/>
      <c r="S107" s="13">
        <f t="shared" ref="S107:AD107" si="105">F107*$D107</f>
        <v>0</v>
      </c>
      <c r="T107" s="4">
        <f t="shared" si="105"/>
        <v>0</v>
      </c>
      <c r="U107" s="4">
        <f t="shared" si="105"/>
        <v>0</v>
      </c>
      <c r="V107" s="4">
        <f t="shared" si="105"/>
        <v>0</v>
      </c>
      <c r="W107" s="4">
        <f t="shared" si="105"/>
        <v>0</v>
      </c>
      <c r="X107" s="4">
        <f t="shared" si="105"/>
        <v>0</v>
      </c>
      <c r="Y107" s="4">
        <f t="shared" si="105"/>
        <v>0</v>
      </c>
      <c r="Z107" s="4">
        <f t="shared" si="105"/>
        <v>0</v>
      </c>
      <c r="AA107" s="4">
        <f t="shared" si="105"/>
        <v>0</v>
      </c>
      <c r="AB107" s="4">
        <f t="shared" si="105"/>
        <v>0</v>
      </c>
      <c r="AC107" s="4">
        <f t="shared" si="105"/>
        <v>0</v>
      </c>
      <c r="AD107" s="14">
        <f t="shared" si="105"/>
        <v>0</v>
      </c>
    </row>
    <row r="108" ht="11.25" customHeight="1">
      <c r="A108" s="186" t="s">
        <v>183</v>
      </c>
      <c r="B108" s="14" t="s">
        <v>3823</v>
      </c>
      <c r="C108" s="4"/>
      <c r="D108" s="64">
        <f>SUMIFS(Selection!X:X,Selection!B:B,'Screws allocation'!A108)</f>
        <v>0</v>
      </c>
      <c r="E108" s="4"/>
      <c r="F108" s="13">
        <v>0.0</v>
      </c>
      <c r="G108" s="4">
        <v>0.0</v>
      </c>
      <c r="H108" s="4">
        <v>1.0</v>
      </c>
      <c r="I108" s="4">
        <v>2.0</v>
      </c>
      <c r="J108" s="4">
        <v>0.0</v>
      </c>
      <c r="K108" s="4">
        <v>0.0</v>
      </c>
      <c r="L108" s="4">
        <v>0.0</v>
      </c>
      <c r="M108" s="4">
        <v>0.0</v>
      </c>
      <c r="N108" s="4">
        <v>0.0</v>
      </c>
      <c r="O108" s="4">
        <v>0.0</v>
      </c>
      <c r="P108" s="4">
        <v>0.0</v>
      </c>
      <c r="Q108" s="14">
        <v>0.0</v>
      </c>
      <c r="R108" s="4"/>
      <c r="S108" s="13">
        <f t="shared" ref="S108:AD108" si="106">F108*$D108</f>
        <v>0</v>
      </c>
      <c r="T108" s="4">
        <f t="shared" si="106"/>
        <v>0</v>
      </c>
      <c r="U108" s="4">
        <f t="shared" si="106"/>
        <v>0</v>
      </c>
      <c r="V108" s="4">
        <f t="shared" si="106"/>
        <v>0</v>
      </c>
      <c r="W108" s="4">
        <f t="shared" si="106"/>
        <v>0</v>
      </c>
      <c r="X108" s="4">
        <f t="shared" si="106"/>
        <v>0</v>
      </c>
      <c r="Y108" s="4">
        <f t="shared" si="106"/>
        <v>0</v>
      </c>
      <c r="Z108" s="4">
        <f t="shared" si="106"/>
        <v>0</v>
      </c>
      <c r="AA108" s="4">
        <f t="shared" si="106"/>
        <v>0</v>
      </c>
      <c r="AB108" s="4">
        <f t="shared" si="106"/>
        <v>0</v>
      </c>
      <c r="AC108" s="4">
        <f t="shared" si="106"/>
        <v>0</v>
      </c>
      <c r="AD108" s="14">
        <f t="shared" si="106"/>
        <v>0</v>
      </c>
    </row>
    <row r="109" ht="11.25" customHeight="1">
      <c r="A109" s="186" t="s">
        <v>177</v>
      </c>
      <c r="B109" s="14" t="s">
        <v>3824</v>
      </c>
      <c r="C109" s="4"/>
      <c r="D109" s="64">
        <f>SUMIFS(Selection!X:X,Selection!B:B,'Screws allocation'!A109)</f>
        <v>0</v>
      </c>
      <c r="E109" s="4"/>
      <c r="F109" s="13">
        <v>0.0</v>
      </c>
      <c r="G109" s="4">
        <v>0.0</v>
      </c>
      <c r="H109" s="4">
        <v>1.0</v>
      </c>
      <c r="I109" s="4">
        <v>1.0</v>
      </c>
      <c r="J109" s="4">
        <v>0.0</v>
      </c>
      <c r="K109" s="4">
        <v>0.0</v>
      </c>
      <c r="L109" s="4">
        <v>0.0</v>
      </c>
      <c r="M109" s="4">
        <v>0.0</v>
      </c>
      <c r="N109" s="4">
        <v>0.0</v>
      </c>
      <c r="O109" s="4">
        <v>0.0</v>
      </c>
      <c r="P109" s="4">
        <v>0.0</v>
      </c>
      <c r="Q109" s="14">
        <v>0.0</v>
      </c>
      <c r="R109" s="4"/>
      <c r="S109" s="13">
        <f t="shared" ref="S109:AD109" si="107">F109*$D109</f>
        <v>0</v>
      </c>
      <c r="T109" s="4">
        <f t="shared" si="107"/>
        <v>0</v>
      </c>
      <c r="U109" s="4">
        <f t="shared" si="107"/>
        <v>0</v>
      </c>
      <c r="V109" s="4">
        <f t="shared" si="107"/>
        <v>0</v>
      </c>
      <c r="W109" s="4">
        <f t="shared" si="107"/>
        <v>0</v>
      </c>
      <c r="X109" s="4">
        <f t="shared" si="107"/>
        <v>0</v>
      </c>
      <c r="Y109" s="4">
        <f t="shared" si="107"/>
        <v>0</v>
      </c>
      <c r="Z109" s="4">
        <f t="shared" si="107"/>
        <v>0</v>
      </c>
      <c r="AA109" s="4">
        <f t="shared" si="107"/>
        <v>0</v>
      </c>
      <c r="AB109" s="4">
        <f t="shared" si="107"/>
        <v>0</v>
      </c>
      <c r="AC109" s="4">
        <f t="shared" si="107"/>
        <v>0</v>
      </c>
      <c r="AD109" s="14">
        <f t="shared" si="107"/>
        <v>0</v>
      </c>
    </row>
    <row r="110" ht="11.25" customHeight="1">
      <c r="A110" s="186" t="s">
        <v>187</v>
      </c>
      <c r="B110" s="14" t="s">
        <v>3825</v>
      </c>
      <c r="C110" s="4"/>
      <c r="D110" s="64">
        <f>SUMIFS(Selection!X:X,Selection!B:B,'Screws allocation'!A110)</f>
        <v>0</v>
      </c>
      <c r="E110" s="4"/>
      <c r="F110" s="13">
        <v>0.0</v>
      </c>
      <c r="G110" s="4">
        <v>0.0</v>
      </c>
      <c r="H110" s="4">
        <v>0.0</v>
      </c>
      <c r="I110" s="4">
        <v>0.0</v>
      </c>
      <c r="J110" s="4">
        <v>0.0</v>
      </c>
      <c r="K110" s="4">
        <v>0.0</v>
      </c>
      <c r="L110" s="4">
        <v>0.0</v>
      </c>
      <c r="M110" s="4">
        <v>0.0</v>
      </c>
      <c r="N110" s="4">
        <v>0.0</v>
      </c>
      <c r="O110" s="4">
        <v>0.0</v>
      </c>
      <c r="P110" s="4">
        <v>7.0</v>
      </c>
      <c r="Q110" s="14">
        <v>0.0</v>
      </c>
      <c r="R110" s="4"/>
      <c r="S110" s="13">
        <f t="shared" ref="S110:AD110" si="108">F110*$D110</f>
        <v>0</v>
      </c>
      <c r="T110" s="4">
        <f t="shared" si="108"/>
        <v>0</v>
      </c>
      <c r="U110" s="4">
        <f t="shared" si="108"/>
        <v>0</v>
      </c>
      <c r="V110" s="4">
        <f t="shared" si="108"/>
        <v>0</v>
      </c>
      <c r="W110" s="4">
        <f t="shared" si="108"/>
        <v>0</v>
      </c>
      <c r="X110" s="4">
        <f t="shared" si="108"/>
        <v>0</v>
      </c>
      <c r="Y110" s="4">
        <f t="shared" si="108"/>
        <v>0</v>
      </c>
      <c r="Z110" s="4">
        <f t="shared" si="108"/>
        <v>0</v>
      </c>
      <c r="AA110" s="4">
        <f t="shared" si="108"/>
        <v>0</v>
      </c>
      <c r="AB110" s="4">
        <f t="shared" si="108"/>
        <v>0</v>
      </c>
      <c r="AC110" s="4">
        <f t="shared" si="108"/>
        <v>0</v>
      </c>
      <c r="AD110" s="14">
        <f t="shared" si="108"/>
        <v>0</v>
      </c>
    </row>
    <row r="111" ht="11.25" customHeight="1">
      <c r="A111" s="186" t="s">
        <v>215</v>
      </c>
      <c r="B111" s="14" t="s">
        <v>3826</v>
      </c>
      <c r="C111" s="4"/>
      <c r="D111" s="64">
        <f>SUMIFS(Selection!X:X,Selection!B:B,'Screws allocation'!A111)</f>
        <v>0</v>
      </c>
      <c r="E111" s="4"/>
      <c r="F111" s="13">
        <v>0.0</v>
      </c>
      <c r="G111" s="4">
        <v>0.0</v>
      </c>
      <c r="H111" s="4">
        <v>0.0</v>
      </c>
      <c r="I111" s="4">
        <v>0.0</v>
      </c>
      <c r="J111" s="4">
        <v>0.0</v>
      </c>
      <c r="K111" s="4">
        <v>3.0</v>
      </c>
      <c r="L111" s="4">
        <v>0.0</v>
      </c>
      <c r="M111" s="4">
        <v>0.0</v>
      </c>
      <c r="N111" s="4">
        <v>0.0</v>
      </c>
      <c r="O111" s="4">
        <v>0.0</v>
      </c>
      <c r="P111" s="4">
        <v>0.0</v>
      </c>
      <c r="Q111" s="14">
        <v>0.0</v>
      </c>
      <c r="R111" s="4"/>
      <c r="S111" s="13">
        <f t="shared" ref="S111:AD111" si="109">F111*$D111</f>
        <v>0</v>
      </c>
      <c r="T111" s="4">
        <f t="shared" si="109"/>
        <v>0</v>
      </c>
      <c r="U111" s="4">
        <f t="shared" si="109"/>
        <v>0</v>
      </c>
      <c r="V111" s="4">
        <f t="shared" si="109"/>
        <v>0</v>
      </c>
      <c r="W111" s="4">
        <f t="shared" si="109"/>
        <v>0</v>
      </c>
      <c r="X111" s="4">
        <f t="shared" si="109"/>
        <v>0</v>
      </c>
      <c r="Y111" s="4">
        <f t="shared" si="109"/>
        <v>0</v>
      </c>
      <c r="Z111" s="4">
        <f t="shared" si="109"/>
        <v>0</v>
      </c>
      <c r="AA111" s="4">
        <f t="shared" si="109"/>
        <v>0</v>
      </c>
      <c r="AB111" s="4">
        <f t="shared" si="109"/>
        <v>0</v>
      </c>
      <c r="AC111" s="4">
        <f t="shared" si="109"/>
        <v>0</v>
      </c>
      <c r="AD111" s="14">
        <f t="shared" si="109"/>
        <v>0</v>
      </c>
    </row>
    <row r="112" ht="11.25" customHeight="1">
      <c r="A112" s="186" t="s">
        <v>255</v>
      </c>
      <c r="B112" s="14" t="s">
        <v>3827</v>
      </c>
      <c r="C112" s="4"/>
      <c r="D112" s="64">
        <f>SUMIFS(Selection!X:X,Selection!B:B,'Screws allocation'!A112)</f>
        <v>0</v>
      </c>
      <c r="E112" s="4"/>
      <c r="F112" s="13">
        <v>0.0</v>
      </c>
      <c r="G112" s="4">
        <v>0.0</v>
      </c>
      <c r="H112" s="4">
        <v>0.0</v>
      </c>
      <c r="I112" s="4">
        <v>1.0</v>
      </c>
      <c r="J112" s="4">
        <v>0.0</v>
      </c>
      <c r="K112" s="4">
        <v>1.0</v>
      </c>
      <c r="L112" s="4">
        <v>0.0</v>
      </c>
      <c r="M112" s="4">
        <v>0.0</v>
      </c>
      <c r="N112" s="4">
        <v>0.0</v>
      </c>
      <c r="O112" s="4">
        <v>0.0</v>
      </c>
      <c r="P112" s="4">
        <v>0.0</v>
      </c>
      <c r="Q112" s="14">
        <v>0.0</v>
      </c>
      <c r="R112" s="4"/>
      <c r="S112" s="13">
        <f t="shared" ref="S112:AD112" si="110">F112*$D112</f>
        <v>0</v>
      </c>
      <c r="T112" s="4">
        <f t="shared" si="110"/>
        <v>0</v>
      </c>
      <c r="U112" s="4">
        <f t="shared" si="110"/>
        <v>0</v>
      </c>
      <c r="V112" s="4">
        <f t="shared" si="110"/>
        <v>0</v>
      </c>
      <c r="W112" s="4">
        <f t="shared" si="110"/>
        <v>0</v>
      </c>
      <c r="X112" s="4">
        <f t="shared" si="110"/>
        <v>0</v>
      </c>
      <c r="Y112" s="4">
        <f t="shared" si="110"/>
        <v>0</v>
      </c>
      <c r="Z112" s="4">
        <f t="shared" si="110"/>
        <v>0</v>
      </c>
      <c r="AA112" s="4">
        <f t="shared" si="110"/>
        <v>0</v>
      </c>
      <c r="AB112" s="4">
        <f t="shared" si="110"/>
        <v>0</v>
      </c>
      <c r="AC112" s="4">
        <f t="shared" si="110"/>
        <v>0</v>
      </c>
      <c r="AD112" s="14">
        <f t="shared" si="110"/>
        <v>0</v>
      </c>
    </row>
    <row r="113" ht="11.25" customHeight="1">
      <c r="A113" s="186" t="s">
        <v>237</v>
      </c>
      <c r="B113" s="14" t="s">
        <v>3828</v>
      </c>
      <c r="C113" s="4"/>
      <c r="D113" s="64">
        <f>SUMIFS(Selection!X:X,Selection!B:B,'Screws allocation'!A113)</f>
        <v>0</v>
      </c>
      <c r="E113" s="4"/>
      <c r="F113" s="13">
        <v>3.0</v>
      </c>
      <c r="G113" s="4">
        <v>0.0</v>
      </c>
      <c r="H113" s="4">
        <v>0.0</v>
      </c>
      <c r="I113" s="4">
        <v>0.0</v>
      </c>
      <c r="J113" s="4">
        <v>0.0</v>
      </c>
      <c r="K113" s="4">
        <v>0.0</v>
      </c>
      <c r="L113" s="4">
        <v>0.0</v>
      </c>
      <c r="M113" s="4">
        <v>0.0</v>
      </c>
      <c r="N113" s="4">
        <v>0.0</v>
      </c>
      <c r="O113" s="4"/>
      <c r="P113" s="4">
        <v>5.0</v>
      </c>
      <c r="Q113" s="14">
        <v>0.0</v>
      </c>
      <c r="R113" s="4"/>
      <c r="S113" s="13">
        <f t="shared" ref="S113:AD113" si="111">F113*$D113</f>
        <v>0</v>
      </c>
      <c r="T113" s="4">
        <f t="shared" si="111"/>
        <v>0</v>
      </c>
      <c r="U113" s="4">
        <f t="shared" si="111"/>
        <v>0</v>
      </c>
      <c r="V113" s="4">
        <f t="shared" si="111"/>
        <v>0</v>
      </c>
      <c r="W113" s="4">
        <f t="shared" si="111"/>
        <v>0</v>
      </c>
      <c r="X113" s="4">
        <f t="shared" si="111"/>
        <v>0</v>
      </c>
      <c r="Y113" s="4">
        <f t="shared" si="111"/>
        <v>0</v>
      </c>
      <c r="Z113" s="4">
        <f t="shared" si="111"/>
        <v>0</v>
      </c>
      <c r="AA113" s="4">
        <f t="shared" si="111"/>
        <v>0</v>
      </c>
      <c r="AB113" s="4">
        <f t="shared" si="111"/>
        <v>0</v>
      </c>
      <c r="AC113" s="4">
        <f t="shared" si="111"/>
        <v>0</v>
      </c>
      <c r="AD113" s="14">
        <f t="shared" si="111"/>
        <v>0</v>
      </c>
    </row>
    <row r="114" ht="11.25" customHeight="1">
      <c r="A114" s="186" t="s">
        <v>214</v>
      </c>
      <c r="B114" s="14" t="s">
        <v>3829</v>
      </c>
      <c r="C114" s="4"/>
      <c r="D114" s="64">
        <f>SUMIFS(Selection!X:X,Selection!B:B,'Screws allocation'!A114)</f>
        <v>0</v>
      </c>
      <c r="E114" s="4"/>
      <c r="F114" s="13">
        <v>0.0</v>
      </c>
      <c r="G114" s="4">
        <v>0.0</v>
      </c>
      <c r="H114" s="4">
        <v>0.0</v>
      </c>
      <c r="I114" s="4">
        <v>2.0</v>
      </c>
      <c r="J114" s="4">
        <v>0.0</v>
      </c>
      <c r="K114" s="4">
        <v>1.0</v>
      </c>
      <c r="L114" s="4">
        <v>1.0</v>
      </c>
      <c r="M114" s="4">
        <v>0.0</v>
      </c>
      <c r="N114" s="4">
        <v>0.0</v>
      </c>
      <c r="O114" s="4"/>
      <c r="P114" s="4">
        <v>0.0</v>
      </c>
      <c r="Q114" s="14">
        <v>0.0</v>
      </c>
      <c r="R114" s="4"/>
      <c r="S114" s="13">
        <f t="shared" ref="S114:AD114" si="112">F114*$D114</f>
        <v>0</v>
      </c>
      <c r="T114" s="4">
        <f t="shared" si="112"/>
        <v>0</v>
      </c>
      <c r="U114" s="4">
        <f t="shared" si="112"/>
        <v>0</v>
      </c>
      <c r="V114" s="4">
        <f t="shared" si="112"/>
        <v>0</v>
      </c>
      <c r="W114" s="4">
        <f t="shared" si="112"/>
        <v>0</v>
      </c>
      <c r="X114" s="4">
        <f t="shared" si="112"/>
        <v>0</v>
      </c>
      <c r="Y114" s="4">
        <f t="shared" si="112"/>
        <v>0</v>
      </c>
      <c r="Z114" s="4">
        <f t="shared" si="112"/>
        <v>0</v>
      </c>
      <c r="AA114" s="4">
        <f t="shared" si="112"/>
        <v>0</v>
      </c>
      <c r="AB114" s="4">
        <f t="shared" si="112"/>
        <v>0</v>
      </c>
      <c r="AC114" s="4">
        <f t="shared" si="112"/>
        <v>0</v>
      </c>
      <c r="AD114" s="14">
        <f t="shared" si="112"/>
        <v>0</v>
      </c>
    </row>
    <row r="115" ht="11.25" customHeight="1">
      <c r="A115" s="186" t="s">
        <v>213</v>
      </c>
      <c r="B115" s="14" t="s">
        <v>3830</v>
      </c>
      <c r="C115" s="4"/>
      <c r="D115" s="64">
        <f>SUMIFS(Selection!X:X,Selection!B:B,'Screws allocation'!A115)</f>
        <v>0</v>
      </c>
      <c r="E115" s="4"/>
      <c r="F115" s="13">
        <v>0.0</v>
      </c>
      <c r="G115" s="4">
        <v>0.0</v>
      </c>
      <c r="H115" s="4">
        <v>0.0</v>
      </c>
      <c r="I115" s="4">
        <v>1.0</v>
      </c>
      <c r="J115" s="4">
        <v>0.0</v>
      </c>
      <c r="K115" s="4">
        <v>3.0</v>
      </c>
      <c r="L115" s="4">
        <v>1.0</v>
      </c>
      <c r="M115" s="4">
        <v>0.0</v>
      </c>
      <c r="N115" s="4">
        <v>0.0</v>
      </c>
      <c r="O115" s="4">
        <v>0.0</v>
      </c>
      <c r="P115" s="4">
        <v>0.0</v>
      </c>
      <c r="Q115" s="14">
        <v>0.0</v>
      </c>
      <c r="R115" s="4"/>
      <c r="S115" s="13">
        <f t="shared" ref="S115:AD115" si="113">F115*$D115</f>
        <v>0</v>
      </c>
      <c r="T115" s="4">
        <f t="shared" si="113"/>
        <v>0</v>
      </c>
      <c r="U115" s="4">
        <f t="shared" si="113"/>
        <v>0</v>
      </c>
      <c r="V115" s="4">
        <f t="shared" si="113"/>
        <v>0</v>
      </c>
      <c r="W115" s="4">
        <f t="shared" si="113"/>
        <v>0</v>
      </c>
      <c r="X115" s="4">
        <f t="shared" si="113"/>
        <v>0</v>
      </c>
      <c r="Y115" s="4">
        <f t="shared" si="113"/>
        <v>0</v>
      </c>
      <c r="Z115" s="4">
        <f t="shared" si="113"/>
        <v>0</v>
      </c>
      <c r="AA115" s="4">
        <f t="shared" si="113"/>
        <v>0</v>
      </c>
      <c r="AB115" s="4">
        <f t="shared" si="113"/>
        <v>0</v>
      </c>
      <c r="AC115" s="4">
        <f t="shared" si="113"/>
        <v>0</v>
      </c>
      <c r="AD115" s="14">
        <f t="shared" si="113"/>
        <v>0</v>
      </c>
    </row>
    <row r="116" ht="11.25" customHeight="1">
      <c r="A116" s="186" t="s">
        <v>185</v>
      </c>
      <c r="B116" s="14" t="s">
        <v>3831</v>
      </c>
      <c r="C116" s="4"/>
      <c r="D116" s="64">
        <f>SUMIFS(Selection!X:X,Selection!B:B,'Screws allocation'!A116)</f>
        <v>0</v>
      </c>
      <c r="E116" s="4"/>
      <c r="F116" s="13">
        <v>0.0</v>
      </c>
      <c r="G116" s="4">
        <v>0.0</v>
      </c>
      <c r="H116" s="4">
        <v>0.0</v>
      </c>
      <c r="I116" s="4">
        <v>3.0</v>
      </c>
      <c r="J116" s="4">
        <v>0.0</v>
      </c>
      <c r="K116" s="4">
        <v>0.0</v>
      </c>
      <c r="L116" s="4">
        <v>0.0</v>
      </c>
      <c r="M116" s="4">
        <v>0.0</v>
      </c>
      <c r="N116" s="4">
        <v>0.0</v>
      </c>
      <c r="O116" s="4">
        <v>0.0</v>
      </c>
      <c r="P116" s="4">
        <v>0.0</v>
      </c>
      <c r="Q116" s="14">
        <v>0.0</v>
      </c>
      <c r="R116" s="4"/>
      <c r="S116" s="13">
        <f t="shared" ref="S116:AD116" si="114">F116*$D116</f>
        <v>0</v>
      </c>
      <c r="T116" s="4">
        <f t="shared" si="114"/>
        <v>0</v>
      </c>
      <c r="U116" s="4">
        <f t="shared" si="114"/>
        <v>0</v>
      </c>
      <c r="V116" s="4">
        <f t="shared" si="114"/>
        <v>0</v>
      </c>
      <c r="W116" s="4">
        <f t="shared" si="114"/>
        <v>0</v>
      </c>
      <c r="X116" s="4">
        <f t="shared" si="114"/>
        <v>0</v>
      </c>
      <c r="Y116" s="4">
        <f t="shared" si="114"/>
        <v>0</v>
      </c>
      <c r="Z116" s="4">
        <f t="shared" si="114"/>
        <v>0</v>
      </c>
      <c r="AA116" s="4">
        <f t="shared" si="114"/>
        <v>0</v>
      </c>
      <c r="AB116" s="4">
        <f t="shared" si="114"/>
        <v>0</v>
      </c>
      <c r="AC116" s="4">
        <f t="shared" si="114"/>
        <v>0</v>
      </c>
      <c r="AD116" s="14">
        <f t="shared" si="114"/>
        <v>0</v>
      </c>
    </row>
    <row r="117" ht="11.25" customHeight="1">
      <c r="A117" s="186" t="s">
        <v>254</v>
      </c>
      <c r="B117" s="14" t="s">
        <v>3832</v>
      </c>
      <c r="C117" s="4"/>
      <c r="D117" s="64">
        <f>SUMIFS(Selection!X:X,Selection!B:B,'Screws allocation'!A117)</f>
        <v>0</v>
      </c>
      <c r="E117" s="4"/>
      <c r="F117" s="13">
        <v>0.0</v>
      </c>
      <c r="G117" s="4">
        <v>2.0</v>
      </c>
      <c r="H117" s="4">
        <v>1.0</v>
      </c>
      <c r="I117" s="4">
        <v>0.0</v>
      </c>
      <c r="J117" s="4">
        <v>0.0</v>
      </c>
      <c r="K117" s="4">
        <v>0.0</v>
      </c>
      <c r="L117" s="4">
        <v>0.0</v>
      </c>
      <c r="M117" s="4">
        <v>0.0</v>
      </c>
      <c r="N117" s="4">
        <v>0.0</v>
      </c>
      <c r="O117" s="4">
        <v>0.0</v>
      </c>
      <c r="P117" s="4">
        <v>0.0</v>
      </c>
      <c r="Q117" s="14">
        <v>0.0</v>
      </c>
      <c r="R117" s="4"/>
      <c r="S117" s="13">
        <f t="shared" ref="S117:AD117" si="115">F117*$D117</f>
        <v>0</v>
      </c>
      <c r="T117" s="4">
        <f t="shared" si="115"/>
        <v>0</v>
      </c>
      <c r="U117" s="4">
        <f t="shared" si="115"/>
        <v>0</v>
      </c>
      <c r="V117" s="4">
        <f t="shared" si="115"/>
        <v>0</v>
      </c>
      <c r="W117" s="4">
        <f t="shared" si="115"/>
        <v>0</v>
      </c>
      <c r="X117" s="4">
        <f t="shared" si="115"/>
        <v>0</v>
      </c>
      <c r="Y117" s="4">
        <f t="shared" si="115"/>
        <v>0</v>
      </c>
      <c r="Z117" s="4">
        <f t="shared" si="115"/>
        <v>0</v>
      </c>
      <c r="AA117" s="4">
        <f t="shared" si="115"/>
        <v>0</v>
      </c>
      <c r="AB117" s="4">
        <f t="shared" si="115"/>
        <v>0</v>
      </c>
      <c r="AC117" s="4">
        <f t="shared" si="115"/>
        <v>0</v>
      </c>
      <c r="AD117" s="14">
        <f t="shared" si="115"/>
        <v>0</v>
      </c>
    </row>
    <row r="118" ht="11.25" customHeight="1">
      <c r="A118" s="186" t="s">
        <v>267</v>
      </c>
      <c r="B118" s="14" t="s">
        <v>3833</v>
      </c>
      <c r="C118" s="4"/>
      <c r="D118" s="64">
        <f>SUMIFS(Selection!X:X,Selection!B:B,'Screws allocation'!A118)</f>
        <v>0</v>
      </c>
      <c r="E118" s="4"/>
      <c r="F118" s="13">
        <v>0.0</v>
      </c>
      <c r="G118" s="4">
        <v>0.0</v>
      </c>
      <c r="H118" s="4">
        <v>1.0</v>
      </c>
      <c r="I118" s="4">
        <v>0.0</v>
      </c>
      <c r="J118" s="4">
        <v>0.0</v>
      </c>
      <c r="K118" s="4">
        <v>0.0</v>
      </c>
      <c r="L118" s="4">
        <v>0.0</v>
      </c>
      <c r="M118" s="4">
        <v>0.0</v>
      </c>
      <c r="N118" s="4">
        <v>0.0</v>
      </c>
      <c r="O118" s="4">
        <v>0.0</v>
      </c>
      <c r="P118" s="4">
        <v>0.0</v>
      </c>
      <c r="Q118" s="14">
        <v>0.0</v>
      </c>
      <c r="R118" s="4"/>
      <c r="S118" s="13">
        <f t="shared" ref="S118:AD118" si="116">F118*$D118</f>
        <v>0</v>
      </c>
      <c r="T118" s="4">
        <f t="shared" si="116"/>
        <v>0</v>
      </c>
      <c r="U118" s="4">
        <f t="shared" si="116"/>
        <v>0</v>
      </c>
      <c r="V118" s="4">
        <f t="shared" si="116"/>
        <v>0</v>
      </c>
      <c r="W118" s="4">
        <f t="shared" si="116"/>
        <v>0</v>
      </c>
      <c r="X118" s="4">
        <f t="shared" si="116"/>
        <v>0</v>
      </c>
      <c r="Y118" s="4">
        <f t="shared" si="116"/>
        <v>0</v>
      </c>
      <c r="Z118" s="4">
        <f t="shared" si="116"/>
        <v>0</v>
      </c>
      <c r="AA118" s="4">
        <f t="shared" si="116"/>
        <v>0</v>
      </c>
      <c r="AB118" s="4">
        <f t="shared" si="116"/>
        <v>0</v>
      </c>
      <c r="AC118" s="4">
        <f t="shared" si="116"/>
        <v>0</v>
      </c>
      <c r="AD118" s="14">
        <f t="shared" si="116"/>
        <v>0</v>
      </c>
    </row>
    <row r="119" ht="11.25" customHeight="1">
      <c r="A119" s="186" t="s">
        <v>220</v>
      </c>
      <c r="B119" s="14" t="s">
        <v>3834</v>
      </c>
      <c r="C119" s="4"/>
      <c r="D119" s="64">
        <f>SUMIFS(Selection!X:X,Selection!B:B,'Screws allocation'!A119)</f>
        <v>0</v>
      </c>
      <c r="E119" s="4"/>
      <c r="F119" s="13">
        <v>0.0</v>
      </c>
      <c r="G119" s="4">
        <v>0.0</v>
      </c>
      <c r="H119" s="4">
        <v>0.0</v>
      </c>
      <c r="I119" s="4">
        <v>0.0</v>
      </c>
      <c r="J119" s="4">
        <v>0.0</v>
      </c>
      <c r="K119" s="4">
        <v>0.0</v>
      </c>
      <c r="L119" s="4">
        <v>0.0</v>
      </c>
      <c r="M119" s="4">
        <v>1.0</v>
      </c>
      <c r="N119" s="4">
        <v>0.0</v>
      </c>
      <c r="O119" s="4">
        <v>0.0</v>
      </c>
      <c r="P119" s="4">
        <v>7.0</v>
      </c>
      <c r="Q119" s="14">
        <v>0.0</v>
      </c>
      <c r="R119" s="4"/>
      <c r="S119" s="13">
        <f t="shared" ref="S119:AD119" si="117">F119*$D119</f>
        <v>0</v>
      </c>
      <c r="T119" s="4">
        <f t="shared" si="117"/>
        <v>0</v>
      </c>
      <c r="U119" s="4">
        <f t="shared" si="117"/>
        <v>0</v>
      </c>
      <c r="V119" s="4">
        <f t="shared" si="117"/>
        <v>0</v>
      </c>
      <c r="W119" s="4">
        <f t="shared" si="117"/>
        <v>0</v>
      </c>
      <c r="X119" s="4">
        <f t="shared" si="117"/>
        <v>0</v>
      </c>
      <c r="Y119" s="4">
        <f t="shared" si="117"/>
        <v>0</v>
      </c>
      <c r="Z119" s="4">
        <f t="shared" si="117"/>
        <v>0</v>
      </c>
      <c r="AA119" s="4">
        <f t="shared" si="117"/>
        <v>0</v>
      </c>
      <c r="AB119" s="4">
        <f t="shared" si="117"/>
        <v>0</v>
      </c>
      <c r="AC119" s="4">
        <f t="shared" si="117"/>
        <v>0</v>
      </c>
      <c r="AD119" s="14">
        <f t="shared" si="117"/>
        <v>0</v>
      </c>
    </row>
    <row r="120" ht="11.25" customHeight="1">
      <c r="A120" s="186" t="s">
        <v>222</v>
      </c>
      <c r="B120" s="14" t="s">
        <v>3835</v>
      </c>
      <c r="C120" s="4"/>
      <c r="D120" s="64">
        <f>SUMIFS(Selection!X:X,Selection!B:B,'Screws allocation'!A120)</f>
        <v>0</v>
      </c>
      <c r="E120" s="4"/>
      <c r="F120" s="13">
        <v>0.0</v>
      </c>
      <c r="G120" s="4">
        <v>0.0</v>
      </c>
      <c r="H120" s="4">
        <v>0.0</v>
      </c>
      <c r="I120" s="4">
        <v>0.0</v>
      </c>
      <c r="J120" s="4">
        <v>0.0</v>
      </c>
      <c r="K120" s="4">
        <v>0.0</v>
      </c>
      <c r="L120" s="4">
        <v>0.0</v>
      </c>
      <c r="M120" s="4">
        <v>0.0</v>
      </c>
      <c r="N120" s="4">
        <v>0.0</v>
      </c>
      <c r="O120" s="4">
        <v>0.0</v>
      </c>
      <c r="P120" s="4">
        <v>6.0</v>
      </c>
      <c r="Q120" s="14">
        <v>0.0</v>
      </c>
      <c r="R120" s="4"/>
      <c r="S120" s="13">
        <f t="shared" ref="S120:AD120" si="118">F120*$D120</f>
        <v>0</v>
      </c>
      <c r="T120" s="4">
        <f t="shared" si="118"/>
        <v>0</v>
      </c>
      <c r="U120" s="4">
        <f t="shared" si="118"/>
        <v>0</v>
      </c>
      <c r="V120" s="4">
        <f t="shared" si="118"/>
        <v>0</v>
      </c>
      <c r="W120" s="4">
        <f t="shared" si="118"/>
        <v>0</v>
      </c>
      <c r="X120" s="4">
        <f t="shared" si="118"/>
        <v>0</v>
      </c>
      <c r="Y120" s="4">
        <f t="shared" si="118"/>
        <v>0</v>
      </c>
      <c r="Z120" s="4">
        <f t="shared" si="118"/>
        <v>0</v>
      </c>
      <c r="AA120" s="4">
        <f t="shared" si="118"/>
        <v>0</v>
      </c>
      <c r="AB120" s="4">
        <f t="shared" si="118"/>
        <v>0</v>
      </c>
      <c r="AC120" s="4">
        <f t="shared" si="118"/>
        <v>0</v>
      </c>
      <c r="AD120" s="14">
        <f t="shared" si="118"/>
        <v>0</v>
      </c>
    </row>
    <row r="121" ht="11.25" customHeight="1">
      <c r="A121" s="186" t="s">
        <v>221</v>
      </c>
      <c r="B121" s="14" t="s">
        <v>3836</v>
      </c>
      <c r="C121" s="4"/>
      <c r="D121" s="64">
        <f>SUMIFS(Selection!X:X,Selection!B:B,'Screws allocation'!A121)</f>
        <v>0</v>
      </c>
      <c r="E121" s="4"/>
      <c r="F121" s="13">
        <v>0.0</v>
      </c>
      <c r="G121" s="4">
        <v>0.0</v>
      </c>
      <c r="H121" s="4">
        <v>0.0</v>
      </c>
      <c r="I121" s="4">
        <v>0.0</v>
      </c>
      <c r="J121" s="4">
        <v>0.0</v>
      </c>
      <c r="K121" s="4">
        <v>0.0</v>
      </c>
      <c r="L121" s="4">
        <v>0.0</v>
      </c>
      <c r="M121" s="4">
        <v>0.0</v>
      </c>
      <c r="N121" s="4">
        <v>0.0</v>
      </c>
      <c r="O121" s="4">
        <v>0.0</v>
      </c>
      <c r="P121" s="4">
        <v>9.0</v>
      </c>
      <c r="Q121" s="14">
        <v>0.0</v>
      </c>
      <c r="R121" s="4"/>
      <c r="S121" s="13">
        <f t="shared" ref="S121:AD121" si="119">F121*$D121</f>
        <v>0</v>
      </c>
      <c r="T121" s="4">
        <f t="shared" si="119"/>
        <v>0</v>
      </c>
      <c r="U121" s="4">
        <f t="shared" si="119"/>
        <v>0</v>
      </c>
      <c r="V121" s="4">
        <f t="shared" si="119"/>
        <v>0</v>
      </c>
      <c r="W121" s="4">
        <f t="shared" si="119"/>
        <v>0</v>
      </c>
      <c r="X121" s="4">
        <f t="shared" si="119"/>
        <v>0</v>
      </c>
      <c r="Y121" s="4">
        <f t="shared" si="119"/>
        <v>0</v>
      </c>
      <c r="Z121" s="4">
        <f t="shared" si="119"/>
        <v>0</v>
      </c>
      <c r="AA121" s="4">
        <f t="shared" si="119"/>
        <v>0</v>
      </c>
      <c r="AB121" s="4">
        <f t="shared" si="119"/>
        <v>0</v>
      </c>
      <c r="AC121" s="4">
        <f t="shared" si="119"/>
        <v>0</v>
      </c>
      <c r="AD121" s="14">
        <f t="shared" si="119"/>
        <v>0</v>
      </c>
    </row>
    <row r="122" ht="11.25" customHeight="1">
      <c r="A122" s="186" t="s">
        <v>264</v>
      </c>
      <c r="B122" s="14" t="s">
        <v>3837</v>
      </c>
      <c r="C122" s="4"/>
      <c r="D122" s="64">
        <f>SUMIFS(Selection!X:X,Selection!B:B,'Screws allocation'!A122)</f>
        <v>0</v>
      </c>
      <c r="E122" s="4"/>
      <c r="F122" s="13">
        <v>0.0</v>
      </c>
      <c r="G122" s="4">
        <v>0.0</v>
      </c>
      <c r="H122" s="4">
        <v>5.0</v>
      </c>
      <c r="I122" s="4">
        <v>0.0</v>
      </c>
      <c r="J122" s="4">
        <v>0.0</v>
      </c>
      <c r="K122" s="4">
        <v>0.0</v>
      </c>
      <c r="L122" s="4">
        <v>0.0</v>
      </c>
      <c r="M122" s="4">
        <v>0.0</v>
      </c>
      <c r="N122" s="4">
        <v>0.0</v>
      </c>
      <c r="O122" s="4">
        <v>0.0</v>
      </c>
      <c r="P122" s="4">
        <v>0.0</v>
      </c>
      <c r="Q122" s="14">
        <v>0.0</v>
      </c>
      <c r="R122" s="4"/>
      <c r="S122" s="13">
        <f t="shared" ref="S122:AD122" si="120">F122*$D122</f>
        <v>0</v>
      </c>
      <c r="T122" s="4">
        <f t="shared" si="120"/>
        <v>0</v>
      </c>
      <c r="U122" s="4">
        <f t="shared" si="120"/>
        <v>0</v>
      </c>
      <c r="V122" s="4">
        <f t="shared" si="120"/>
        <v>0</v>
      </c>
      <c r="W122" s="4">
        <f t="shared" si="120"/>
        <v>0</v>
      </c>
      <c r="X122" s="4">
        <f t="shared" si="120"/>
        <v>0</v>
      </c>
      <c r="Y122" s="4">
        <f t="shared" si="120"/>
        <v>0</v>
      </c>
      <c r="Z122" s="4">
        <f t="shared" si="120"/>
        <v>0</v>
      </c>
      <c r="AA122" s="4">
        <f t="shared" si="120"/>
        <v>0</v>
      </c>
      <c r="AB122" s="4">
        <f t="shared" si="120"/>
        <v>0</v>
      </c>
      <c r="AC122" s="4">
        <f t="shared" si="120"/>
        <v>0</v>
      </c>
      <c r="AD122" s="14">
        <f t="shared" si="120"/>
        <v>0</v>
      </c>
    </row>
    <row r="123" ht="11.25" customHeight="1">
      <c r="A123" s="186" t="s">
        <v>253</v>
      </c>
      <c r="B123" s="14" t="s">
        <v>3838</v>
      </c>
      <c r="C123" s="4"/>
      <c r="D123" s="64">
        <f>SUMIFS(Selection!X:X,Selection!B:B,'Screws allocation'!A123)</f>
        <v>0</v>
      </c>
      <c r="E123" s="4"/>
      <c r="F123" s="13">
        <v>0.0</v>
      </c>
      <c r="G123" s="4">
        <v>0.0</v>
      </c>
      <c r="H123" s="4">
        <v>5.0</v>
      </c>
      <c r="I123" s="4">
        <v>0.0</v>
      </c>
      <c r="J123" s="4">
        <v>0.0</v>
      </c>
      <c r="K123" s="4">
        <v>0.0</v>
      </c>
      <c r="L123" s="4">
        <v>0.0</v>
      </c>
      <c r="M123" s="4">
        <v>0.0</v>
      </c>
      <c r="N123" s="4">
        <v>0.0</v>
      </c>
      <c r="O123" s="4">
        <v>0.0</v>
      </c>
      <c r="P123" s="4">
        <v>15.0</v>
      </c>
      <c r="Q123" s="14">
        <v>0.0</v>
      </c>
      <c r="R123" s="4"/>
      <c r="S123" s="13">
        <f t="shared" ref="S123:AD123" si="121">F123*$D123</f>
        <v>0</v>
      </c>
      <c r="T123" s="4">
        <f t="shared" si="121"/>
        <v>0</v>
      </c>
      <c r="U123" s="4">
        <f t="shared" si="121"/>
        <v>0</v>
      </c>
      <c r="V123" s="4">
        <f t="shared" si="121"/>
        <v>0</v>
      </c>
      <c r="W123" s="4">
        <f t="shared" si="121"/>
        <v>0</v>
      </c>
      <c r="X123" s="4">
        <f t="shared" si="121"/>
        <v>0</v>
      </c>
      <c r="Y123" s="4">
        <f t="shared" si="121"/>
        <v>0</v>
      </c>
      <c r="Z123" s="4">
        <f t="shared" si="121"/>
        <v>0</v>
      </c>
      <c r="AA123" s="4">
        <f t="shared" si="121"/>
        <v>0</v>
      </c>
      <c r="AB123" s="4">
        <f t="shared" si="121"/>
        <v>0</v>
      </c>
      <c r="AC123" s="4">
        <f t="shared" si="121"/>
        <v>0</v>
      </c>
      <c r="AD123" s="14">
        <f t="shared" si="121"/>
        <v>0</v>
      </c>
    </row>
    <row r="124" ht="11.25" customHeight="1">
      <c r="A124" s="186" t="s">
        <v>238</v>
      </c>
      <c r="B124" s="14" t="s">
        <v>239</v>
      </c>
      <c r="C124" s="4"/>
      <c r="D124" s="64">
        <f>SUMIFS(Selection!X:X,Selection!B:B,'Screws allocation'!A124)</f>
        <v>0</v>
      </c>
      <c r="E124" s="4"/>
      <c r="F124" s="13"/>
      <c r="G124" s="4">
        <v>10.0</v>
      </c>
      <c r="H124" s="4"/>
      <c r="I124" s="4"/>
      <c r="J124" s="4"/>
      <c r="K124" s="4"/>
      <c r="L124" s="4"/>
      <c r="M124" s="4"/>
      <c r="N124" s="4"/>
      <c r="O124" s="4"/>
      <c r="P124" s="4">
        <v>10.0</v>
      </c>
      <c r="Q124" s="14"/>
      <c r="R124" s="4"/>
      <c r="S124" s="13">
        <f t="shared" ref="S124:AD124" si="122">F124*$D124</f>
        <v>0</v>
      </c>
      <c r="T124" s="4">
        <f t="shared" si="122"/>
        <v>0</v>
      </c>
      <c r="U124" s="4">
        <f t="shared" si="122"/>
        <v>0</v>
      </c>
      <c r="V124" s="4">
        <f t="shared" si="122"/>
        <v>0</v>
      </c>
      <c r="W124" s="4">
        <f t="shared" si="122"/>
        <v>0</v>
      </c>
      <c r="X124" s="4">
        <f t="shared" si="122"/>
        <v>0</v>
      </c>
      <c r="Y124" s="4">
        <f t="shared" si="122"/>
        <v>0</v>
      </c>
      <c r="Z124" s="4">
        <f t="shared" si="122"/>
        <v>0</v>
      </c>
      <c r="AA124" s="4">
        <f t="shared" si="122"/>
        <v>0</v>
      </c>
      <c r="AB124" s="4">
        <f t="shared" si="122"/>
        <v>0</v>
      </c>
      <c r="AC124" s="4">
        <f t="shared" si="122"/>
        <v>0</v>
      </c>
      <c r="AD124" s="14">
        <f t="shared" si="122"/>
        <v>0</v>
      </c>
    </row>
    <row r="125" ht="11.25" customHeight="1">
      <c r="A125" s="186" t="s">
        <v>246</v>
      </c>
      <c r="B125" s="14" t="s">
        <v>247</v>
      </c>
      <c r="C125" s="4"/>
      <c r="D125" s="64">
        <f>SUMIFS(Selection!X:X,Selection!B:B,'Screws allocation'!A125)</f>
        <v>0</v>
      </c>
      <c r="E125" s="4"/>
      <c r="F125" s="13"/>
      <c r="G125" s="4"/>
      <c r="H125" s="4">
        <v>4.0</v>
      </c>
      <c r="I125" s="4">
        <v>2.0</v>
      </c>
      <c r="J125" s="4"/>
      <c r="K125" s="4"/>
      <c r="L125" s="4"/>
      <c r="M125" s="4"/>
      <c r="N125" s="4"/>
      <c r="O125" s="4"/>
      <c r="P125" s="4">
        <v>6.0</v>
      </c>
      <c r="Q125" s="14"/>
      <c r="R125" s="4"/>
      <c r="S125" s="13">
        <f t="shared" ref="S125:AD125" si="123">F125*$D125</f>
        <v>0</v>
      </c>
      <c r="T125" s="4">
        <f t="shared" si="123"/>
        <v>0</v>
      </c>
      <c r="U125" s="4">
        <f t="shared" si="123"/>
        <v>0</v>
      </c>
      <c r="V125" s="4">
        <f t="shared" si="123"/>
        <v>0</v>
      </c>
      <c r="W125" s="4">
        <f t="shared" si="123"/>
        <v>0</v>
      </c>
      <c r="X125" s="4">
        <f t="shared" si="123"/>
        <v>0</v>
      </c>
      <c r="Y125" s="4">
        <f t="shared" si="123"/>
        <v>0</v>
      </c>
      <c r="Z125" s="4">
        <f t="shared" si="123"/>
        <v>0</v>
      </c>
      <c r="AA125" s="4">
        <f t="shared" si="123"/>
        <v>0</v>
      </c>
      <c r="AB125" s="4">
        <f t="shared" si="123"/>
        <v>0</v>
      </c>
      <c r="AC125" s="4">
        <f t="shared" si="123"/>
        <v>0</v>
      </c>
      <c r="AD125" s="14">
        <f t="shared" si="123"/>
        <v>0</v>
      </c>
    </row>
    <row r="126" ht="11.25" customHeight="1">
      <c r="A126" s="186" t="s">
        <v>216</v>
      </c>
      <c r="B126" s="14" t="s">
        <v>3839</v>
      </c>
      <c r="C126" s="4"/>
      <c r="D126" s="64">
        <f>SUMIFS(Selection!X:X,Selection!B:B,'Screws allocation'!A126)</f>
        <v>0</v>
      </c>
      <c r="E126" s="4"/>
      <c r="F126" s="13">
        <v>0.0</v>
      </c>
      <c r="G126" s="4">
        <v>0.0</v>
      </c>
      <c r="H126" s="4">
        <v>0.0</v>
      </c>
      <c r="I126" s="4">
        <v>0.0</v>
      </c>
      <c r="J126" s="4">
        <v>0.0</v>
      </c>
      <c r="K126" s="4">
        <v>1.0</v>
      </c>
      <c r="L126" s="4">
        <v>0.0</v>
      </c>
      <c r="M126" s="4">
        <v>0.0</v>
      </c>
      <c r="N126" s="4">
        <v>0.0</v>
      </c>
      <c r="O126" s="4">
        <v>0.0</v>
      </c>
      <c r="P126" s="4">
        <v>5.0</v>
      </c>
      <c r="Q126" s="14">
        <v>0.0</v>
      </c>
      <c r="R126" s="4"/>
      <c r="S126" s="13">
        <f t="shared" ref="S126:AD126" si="124">F126*$D126</f>
        <v>0</v>
      </c>
      <c r="T126" s="4">
        <f t="shared" si="124"/>
        <v>0</v>
      </c>
      <c r="U126" s="4">
        <f t="shared" si="124"/>
        <v>0</v>
      </c>
      <c r="V126" s="4">
        <f t="shared" si="124"/>
        <v>0</v>
      </c>
      <c r="W126" s="4">
        <f t="shared" si="124"/>
        <v>0</v>
      </c>
      <c r="X126" s="4">
        <f t="shared" si="124"/>
        <v>0</v>
      </c>
      <c r="Y126" s="4">
        <f t="shared" si="124"/>
        <v>0</v>
      </c>
      <c r="Z126" s="4">
        <f t="shared" si="124"/>
        <v>0</v>
      </c>
      <c r="AA126" s="4">
        <f t="shared" si="124"/>
        <v>0</v>
      </c>
      <c r="AB126" s="4">
        <f t="shared" si="124"/>
        <v>0</v>
      </c>
      <c r="AC126" s="4">
        <f t="shared" si="124"/>
        <v>0</v>
      </c>
      <c r="AD126" s="14">
        <f t="shared" si="124"/>
        <v>0</v>
      </c>
    </row>
    <row r="127" ht="11.25" customHeight="1">
      <c r="A127" s="186" t="s">
        <v>217</v>
      </c>
      <c r="B127" s="14" t="s">
        <v>3840</v>
      </c>
      <c r="C127" s="4"/>
      <c r="D127" s="64">
        <f>SUMIFS(Selection!X:X,Selection!B:B,'Screws allocation'!A127)</f>
        <v>0</v>
      </c>
      <c r="E127" s="4"/>
      <c r="F127" s="13">
        <v>0.0</v>
      </c>
      <c r="G127" s="4">
        <v>0.0</v>
      </c>
      <c r="H127" s="4">
        <v>0.0</v>
      </c>
      <c r="I127" s="4">
        <v>0.0</v>
      </c>
      <c r="J127" s="4">
        <v>0.0</v>
      </c>
      <c r="K127" s="4">
        <v>0.0</v>
      </c>
      <c r="L127" s="4"/>
      <c r="M127" s="4">
        <v>1.0</v>
      </c>
      <c r="N127" s="4">
        <v>0.0</v>
      </c>
      <c r="O127" s="4">
        <v>0.0</v>
      </c>
      <c r="P127" s="4">
        <v>6.0</v>
      </c>
      <c r="Q127" s="14">
        <v>0.0</v>
      </c>
      <c r="R127" s="4"/>
      <c r="S127" s="13">
        <f t="shared" ref="S127:AD127" si="125">F127*$D127</f>
        <v>0</v>
      </c>
      <c r="T127" s="4">
        <f t="shared" si="125"/>
        <v>0</v>
      </c>
      <c r="U127" s="4">
        <f t="shared" si="125"/>
        <v>0</v>
      </c>
      <c r="V127" s="4">
        <f t="shared" si="125"/>
        <v>0</v>
      </c>
      <c r="W127" s="4">
        <f t="shared" si="125"/>
        <v>0</v>
      </c>
      <c r="X127" s="4">
        <f t="shared" si="125"/>
        <v>0</v>
      </c>
      <c r="Y127" s="4">
        <f t="shared" si="125"/>
        <v>0</v>
      </c>
      <c r="Z127" s="4">
        <f t="shared" si="125"/>
        <v>0</v>
      </c>
      <c r="AA127" s="4">
        <f t="shared" si="125"/>
        <v>0</v>
      </c>
      <c r="AB127" s="4">
        <f t="shared" si="125"/>
        <v>0</v>
      </c>
      <c r="AC127" s="4">
        <f t="shared" si="125"/>
        <v>0</v>
      </c>
      <c r="AD127" s="14">
        <f t="shared" si="125"/>
        <v>0</v>
      </c>
    </row>
    <row r="128" ht="11.25" customHeight="1">
      <c r="A128" s="186" t="s">
        <v>219</v>
      </c>
      <c r="B128" s="14" t="s">
        <v>3841</v>
      </c>
      <c r="C128" s="4"/>
      <c r="D128" s="64">
        <f>SUMIFS(Selection!X:X,Selection!B:B,'Screws allocation'!A128)</f>
        <v>0</v>
      </c>
      <c r="E128" s="4"/>
      <c r="F128" s="13">
        <v>0.0</v>
      </c>
      <c r="G128" s="4">
        <v>0.0</v>
      </c>
      <c r="H128" s="4">
        <v>0.0</v>
      </c>
      <c r="I128" s="4">
        <v>0.0</v>
      </c>
      <c r="J128" s="4">
        <v>0.0</v>
      </c>
      <c r="K128" s="4">
        <v>0.0</v>
      </c>
      <c r="L128" s="4">
        <v>0.0</v>
      </c>
      <c r="M128" s="4">
        <v>0.0</v>
      </c>
      <c r="N128" s="4">
        <v>0.0</v>
      </c>
      <c r="O128" s="4">
        <v>0.0</v>
      </c>
      <c r="P128" s="4">
        <v>20.0</v>
      </c>
      <c r="Q128" s="14">
        <v>0.0</v>
      </c>
      <c r="R128" s="4"/>
      <c r="S128" s="13">
        <f t="shared" ref="S128:AD128" si="126">F128*$D128</f>
        <v>0</v>
      </c>
      <c r="T128" s="4">
        <f t="shared" si="126"/>
        <v>0</v>
      </c>
      <c r="U128" s="4">
        <f t="shared" si="126"/>
        <v>0</v>
      </c>
      <c r="V128" s="4">
        <f t="shared" si="126"/>
        <v>0</v>
      </c>
      <c r="W128" s="4">
        <f t="shared" si="126"/>
        <v>0</v>
      </c>
      <c r="X128" s="4">
        <f t="shared" si="126"/>
        <v>0</v>
      </c>
      <c r="Y128" s="4">
        <f t="shared" si="126"/>
        <v>0</v>
      </c>
      <c r="Z128" s="4">
        <f t="shared" si="126"/>
        <v>0</v>
      </c>
      <c r="AA128" s="4">
        <f t="shared" si="126"/>
        <v>0</v>
      </c>
      <c r="AB128" s="4">
        <f t="shared" si="126"/>
        <v>0</v>
      </c>
      <c r="AC128" s="4">
        <f t="shared" si="126"/>
        <v>0</v>
      </c>
      <c r="AD128" s="14">
        <f t="shared" si="126"/>
        <v>0</v>
      </c>
    </row>
    <row r="129" ht="11.25" customHeight="1">
      <c r="A129" s="186" t="s">
        <v>218</v>
      </c>
      <c r="B129" s="14" t="s">
        <v>3842</v>
      </c>
      <c r="C129" s="4"/>
      <c r="D129" s="64">
        <f>SUMIFS(Selection!X:X,Selection!B:B,'Screws allocation'!A129)</f>
        <v>0</v>
      </c>
      <c r="E129" s="4"/>
      <c r="F129" s="13">
        <v>0.0</v>
      </c>
      <c r="G129" s="4">
        <v>0.0</v>
      </c>
      <c r="H129" s="4">
        <v>1.0</v>
      </c>
      <c r="I129" s="4">
        <v>0.0</v>
      </c>
      <c r="J129" s="4">
        <v>0.0</v>
      </c>
      <c r="K129" s="4">
        <v>0.0</v>
      </c>
      <c r="L129" s="4">
        <v>0.0</v>
      </c>
      <c r="M129" s="4">
        <v>0.0</v>
      </c>
      <c r="N129" s="4">
        <v>0.0</v>
      </c>
      <c r="O129" s="4">
        <v>0.0</v>
      </c>
      <c r="P129" s="4">
        <v>5.0</v>
      </c>
      <c r="Q129" s="14">
        <v>0.0</v>
      </c>
      <c r="R129" s="4"/>
      <c r="S129" s="13">
        <f t="shared" ref="S129:AD129" si="127">F129*$D129</f>
        <v>0</v>
      </c>
      <c r="T129" s="4">
        <f t="shared" si="127"/>
        <v>0</v>
      </c>
      <c r="U129" s="4">
        <f t="shared" si="127"/>
        <v>0</v>
      </c>
      <c r="V129" s="4">
        <f t="shared" si="127"/>
        <v>0</v>
      </c>
      <c r="W129" s="4">
        <f t="shared" si="127"/>
        <v>0</v>
      </c>
      <c r="X129" s="4">
        <f t="shared" si="127"/>
        <v>0</v>
      </c>
      <c r="Y129" s="4">
        <f t="shared" si="127"/>
        <v>0</v>
      </c>
      <c r="Z129" s="4">
        <f t="shared" si="127"/>
        <v>0</v>
      </c>
      <c r="AA129" s="4">
        <f t="shared" si="127"/>
        <v>0</v>
      </c>
      <c r="AB129" s="4">
        <f t="shared" si="127"/>
        <v>0</v>
      </c>
      <c r="AC129" s="4">
        <f t="shared" si="127"/>
        <v>0</v>
      </c>
      <c r="AD129" s="14">
        <f t="shared" si="127"/>
        <v>0</v>
      </c>
    </row>
    <row r="130" ht="11.25" customHeight="1">
      <c r="A130" s="186" t="s">
        <v>385</v>
      </c>
      <c r="B130" s="14" t="s">
        <v>386</v>
      </c>
      <c r="C130" s="4"/>
      <c r="D130" s="64">
        <f>SUMIFS(Selection!X:X,Selection!B:B,'Screws allocation'!A130)</f>
        <v>0</v>
      </c>
      <c r="E130" s="4"/>
      <c r="F130" s="13">
        <v>0.0</v>
      </c>
      <c r="G130" s="4">
        <v>0.0</v>
      </c>
      <c r="H130" s="4">
        <v>0.0</v>
      </c>
      <c r="I130" s="4">
        <v>0.0</v>
      </c>
      <c r="J130" s="4">
        <v>0.0</v>
      </c>
      <c r="K130" s="4">
        <v>0.0</v>
      </c>
      <c r="L130" s="4">
        <v>0.0</v>
      </c>
      <c r="M130" s="4">
        <v>0.0</v>
      </c>
      <c r="N130" s="4">
        <v>0.0</v>
      </c>
      <c r="O130" s="4">
        <v>0.0</v>
      </c>
      <c r="P130" s="4">
        <v>0.0</v>
      </c>
      <c r="Q130" s="14">
        <v>8.0</v>
      </c>
      <c r="R130" s="4"/>
      <c r="S130" s="13">
        <f t="shared" ref="S130:AD130" si="128">F130*$D130</f>
        <v>0</v>
      </c>
      <c r="T130" s="4">
        <f t="shared" si="128"/>
        <v>0</v>
      </c>
      <c r="U130" s="4">
        <f t="shared" si="128"/>
        <v>0</v>
      </c>
      <c r="V130" s="4">
        <f t="shared" si="128"/>
        <v>0</v>
      </c>
      <c r="W130" s="4">
        <f t="shared" si="128"/>
        <v>0</v>
      </c>
      <c r="X130" s="4">
        <f t="shared" si="128"/>
        <v>0</v>
      </c>
      <c r="Y130" s="4">
        <f t="shared" si="128"/>
        <v>0</v>
      </c>
      <c r="Z130" s="4">
        <f t="shared" si="128"/>
        <v>0</v>
      </c>
      <c r="AA130" s="4">
        <f t="shared" si="128"/>
        <v>0</v>
      </c>
      <c r="AB130" s="4">
        <f t="shared" si="128"/>
        <v>0</v>
      </c>
      <c r="AC130" s="4">
        <f t="shared" si="128"/>
        <v>0</v>
      </c>
      <c r="AD130" s="14">
        <f t="shared" si="128"/>
        <v>0</v>
      </c>
    </row>
    <row r="131" ht="11.25" customHeight="1">
      <c r="A131" s="186" t="s">
        <v>3843</v>
      </c>
      <c r="B131" s="14" t="s">
        <v>3844</v>
      </c>
      <c r="C131" s="4"/>
      <c r="D131" s="64">
        <f>SUMIFS(Selection!X:X,Selection!B:B,'Screws allocation'!A131)</f>
        <v>0</v>
      </c>
      <c r="E131" s="4"/>
      <c r="F131" s="13">
        <v>0.0</v>
      </c>
      <c r="G131" s="4">
        <v>0.0</v>
      </c>
      <c r="H131" s="4">
        <v>0.0</v>
      </c>
      <c r="I131" s="4">
        <v>0.0</v>
      </c>
      <c r="J131" s="4">
        <v>0.0</v>
      </c>
      <c r="K131" s="4">
        <v>0.0</v>
      </c>
      <c r="L131" s="4">
        <v>0.0</v>
      </c>
      <c r="M131" s="4">
        <v>0.0</v>
      </c>
      <c r="N131" s="4">
        <v>0.0</v>
      </c>
      <c r="O131" s="4">
        <v>0.0</v>
      </c>
      <c r="P131" s="4">
        <v>0.0</v>
      </c>
      <c r="Q131" s="14">
        <v>8.0</v>
      </c>
      <c r="R131" s="4"/>
      <c r="S131" s="13">
        <f t="shared" ref="S131:AD131" si="129">F131*$D131</f>
        <v>0</v>
      </c>
      <c r="T131" s="4">
        <f t="shared" si="129"/>
        <v>0</v>
      </c>
      <c r="U131" s="4">
        <f t="shared" si="129"/>
        <v>0</v>
      </c>
      <c r="V131" s="4">
        <f t="shared" si="129"/>
        <v>0</v>
      </c>
      <c r="W131" s="4">
        <f t="shared" si="129"/>
        <v>0</v>
      </c>
      <c r="X131" s="4">
        <f t="shared" si="129"/>
        <v>0</v>
      </c>
      <c r="Y131" s="4">
        <f t="shared" si="129"/>
        <v>0</v>
      </c>
      <c r="Z131" s="4">
        <f t="shared" si="129"/>
        <v>0</v>
      </c>
      <c r="AA131" s="4">
        <f t="shared" si="129"/>
        <v>0</v>
      </c>
      <c r="AB131" s="4">
        <f t="shared" si="129"/>
        <v>0</v>
      </c>
      <c r="AC131" s="4">
        <f t="shared" si="129"/>
        <v>0</v>
      </c>
      <c r="AD131" s="14">
        <f t="shared" si="129"/>
        <v>0</v>
      </c>
    </row>
    <row r="132" ht="11.25" customHeight="1">
      <c r="A132" s="186" t="s">
        <v>479</v>
      </c>
      <c r="B132" s="14" t="s">
        <v>3845</v>
      </c>
      <c r="C132" s="4"/>
      <c r="D132" s="64">
        <f>SUMIFS(Selection!X:X,Selection!B:B,'Screws allocation'!A132)</f>
        <v>0</v>
      </c>
      <c r="E132" s="4"/>
      <c r="F132" s="13">
        <v>0.0</v>
      </c>
      <c r="G132" s="4">
        <v>0.0</v>
      </c>
      <c r="H132" s="4">
        <v>5.0</v>
      </c>
      <c r="I132" s="4">
        <v>0.0</v>
      </c>
      <c r="J132" s="4">
        <v>0.0</v>
      </c>
      <c r="K132" s="4">
        <v>0.0</v>
      </c>
      <c r="L132" s="4">
        <v>0.0</v>
      </c>
      <c r="M132" s="4">
        <v>0.0</v>
      </c>
      <c r="N132" s="4">
        <v>0.0</v>
      </c>
      <c r="O132" s="4">
        <v>0.0</v>
      </c>
      <c r="P132" s="4">
        <v>5.0</v>
      </c>
      <c r="Q132" s="14">
        <v>0.0</v>
      </c>
      <c r="R132" s="4"/>
      <c r="S132" s="13">
        <f t="shared" ref="S132:AD132" si="130">F132*$D132</f>
        <v>0</v>
      </c>
      <c r="T132" s="4">
        <f t="shared" si="130"/>
        <v>0</v>
      </c>
      <c r="U132" s="4">
        <f t="shared" si="130"/>
        <v>0</v>
      </c>
      <c r="V132" s="4">
        <f t="shared" si="130"/>
        <v>0</v>
      </c>
      <c r="W132" s="4">
        <f t="shared" si="130"/>
        <v>0</v>
      </c>
      <c r="X132" s="4">
        <f t="shared" si="130"/>
        <v>0</v>
      </c>
      <c r="Y132" s="4">
        <f t="shared" si="130"/>
        <v>0</v>
      </c>
      <c r="Z132" s="4">
        <f t="shared" si="130"/>
        <v>0</v>
      </c>
      <c r="AA132" s="4">
        <f t="shared" si="130"/>
        <v>0</v>
      </c>
      <c r="AB132" s="4">
        <f t="shared" si="130"/>
        <v>0</v>
      </c>
      <c r="AC132" s="4">
        <f t="shared" si="130"/>
        <v>0</v>
      </c>
      <c r="AD132" s="14">
        <f t="shared" si="130"/>
        <v>0</v>
      </c>
    </row>
    <row r="133" ht="11.25" customHeight="1">
      <c r="A133" s="186" t="s">
        <v>480</v>
      </c>
      <c r="B133" s="14" t="s">
        <v>3846</v>
      </c>
      <c r="C133" s="4"/>
      <c r="D133" s="64">
        <f>SUMIFS(Selection!X:X,Selection!B:B,'Screws allocation'!A133)</f>
        <v>0</v>
      </c>
      <c r="E133" s="4"/>
      <c r="F133" s="13">
        <v>0.0</v>
      </c>
      <c r="G133" s="4">
        <v>0.0</v>
      </c>
      <c r="H133" s="4">
        <v>5.0</v>
      </c>
      <c r="I133" s="4">
        <v>0.0</v>
      </c>
      <c r="J133" s="4">
        <v>0.0</v>
      </c>
      <c r="K133" s="4">
        <v>0.0</v>
      </c>
      <c r="L133" s="4">
        <v>0.0</v>
      </c>
      <c r="M133" s="4">
        <v>0.0</v>
      </c>
      <c r="N133" s="4">
        <v>0.0</v>
      </c>
      <c r="O133" s="4">
        <v>0.0</v>
      </c>
      <c r="P133" s="4">
        <v>5.0</v>
      </c>
      <c r="Q133" s="14">
        <v>0.0</v>
      </c>
      <c r="R133" s="4"/>
      <c r="S133" s="13">
        <f t="shared" ref="S133:AD133" si="131">F133*$D133</f>
        <v>0</v>
      </c>
      <c r="T133" s="4">
        <f t="shared" si="131"/>
        <v>0</v>
      </c>
      <c r="U133" s="4">
        <f t="shared" si="131"/>
        <v>0</v>
      </c>
      <c r="V133" s="4">
        <f t="shared" si="131"/>
        <v>0</v>
      </c>
      <c r="W133" s="4">
        <f t="shared" si="131"/>
        <v>0</v>
      </c>
      <c r="X133" s="4">
        <f t="shared" si="131"/>
        <v>0</v>
      </c>
      <c r="Y133" s="4">
        <f t="shared" si="131"/>
        <v>0</v>
      </c>
      <c r="Z133" s="4">
        <f t="shared" si="131"/>
        <v>0</v>
      </c>
      <c r="AA133" s="4">
        <f t="shared" si="131"/>
        <v>0</v>
      </c>
      <c r="AB133" s="4">
        <f t="shared" si="131"/>
        <v>0</v>
      </c>
      <c r="AC133" s="4">
        <f t="shared" si="131"/>
        <v>0</v>
      </c>
      <c r="AD133" s="14">
        <f t="shared" si="131"/>
        <v>0</v>
      </c>
    </row>
    <row r="134" ht="11.25" customHeight="1">
      <c r="A134" s="186" t="s">
        <v>481</v>
      </c>
      <c r="B134" s="14" t="s">
        <v>3847</v>
      </c>
      <c r="C134" s="4"/>
      <c r="D134" s="64">
        <f>SUMIFS(Selection!X:X,Selection!B:B,'Screws allocation'!A134)</f>
        <v>0</v>
      </c>
      <c r="E134" s="4"/>
      <c r="F134" s="13">
        <v>0.0</v>
      </c>
      <c r="G134" s="4">
        <v>0.0</v>
      </c>
      <c r="H134" s="4">
        <v>5.0</v>
      </c>
      <c r="I134" s="4">
        <v>0.0</v>
      </c>
      <c r="J134" s="4">
        <v>0.0</v>
      </c>
      <c r="K134" s="4">
        <v>0.0</v>
      </c>
      <c r="L134" s="4">
        <v>0.0</v>
      </c>
      <c r="M134" s="4">
        <v>0.0</v>
      </c>
      <c r="N134" s="4">
        <v>0.0</v>
      </c>
      <c r="O134" s="4">
        <v>0.0</v>
      </c>
      <c r="P134" s="4">
        <v>5.0</v>
      </c>
      <c r="Q134" s="14">
        <v>0.0</v>
      </c>
      <c r="R134" s="4"/>
      <c r="S134" s="13">
        <f t="shared" ref="S134:AD134" si="132">F134*$D134</f>
        <v>0</v>
      </c>
      <c r="T134" s="4">
        <f t="shared" si="132"/>
        <v>0</v>
      </c>
      <c r="U134" s="4">
        <f t="shared" si="132"/>
        <v>0</v>
      </c>
      <c r="V134" s="4">
        <f t="shared" si="132"/>
        <v>0</v>
      </c>
      <c r="W134" s="4">
        <f t="shared" si="132"/>
        <v>0</v>
      </c>
      <c r="X134" s="4">
        <f t="shared" si="132"/>
        <v>0</v>
      </c>
      <c r="Y134" s="4">
        <f t="shared" si="132"/>
        <v>0</v>
      </c>
      <c r="Z134" s="4">
        <f t="shared" si="132"/>
        <v>0</v>
      </c>
      <c r="AA134" s="4">
        <f t="shared" si="132"/>
        <v>0</v>
      </c>
      <c r="AB134" s="4">
        <f t="shared" si="132"/>
        <v>0</v>
      </c>
      <c r="AC134" s="4">
        <f t="shared" si="132"/>
        <v>0</v>
      </c>
      <c r="AD134" s="14">
        <f t="shared" si="132"/>
        <v>0</v>
      </c>
    </row>
    <row r="135" ht="11.25" customHeight="1">
      <c r="A135" s="186" t="s">
        <v>307</v>
      </c>
      <c r="B135" s="14" t="s">
        <v>3848</v>
      </c>
      <c r="C135" s="4"/>
      <c r="D135" s="64">
        <f>SUMIFS(Selection!X:X,Selection!B:B,'Screws allocation'!A135)</f>
        <v>0</v>
      </c>
      <c r="E135" s="4"/>
      <c r="F135" s="13"/>
      <c r="G135" s="4"/>
      <c r="H135" s="4">
        <v>15.0</v>
      </c>
      <c r="I135" s="4"/>
      <c r="J135" s="4"/>
      <c r="K135" s="4"/>
      <c r="L135" s="4"/>
      <c r="M135" s="4"/>
      <c r="N135" s="4"/>
      <c r="O135" s="4"/>
      <c r="P135" s="4">
        <v>15.0</v>
      </c>
      <c r="Q135" s="14"/>
      <c r="R135" s="4"/>
      <c r="S135" s="13">
        <f t="shared" ref="S135:AD135" si="133">F135*$D135</f>
        <v>0</v>
      </c>
      <c r="T135" s="4">
        <f t="shared" si="133"/>
        <v>0</v>
      </c>
      <c r="U135" s="4">
        <f t="shared" si="133"/>
        <v>0</v>
      </c>
      <c r="V135" s="4">
        <f t="shared" si="133"/>
        <v>0</v>
      </c>
      <c r="W135" s="4">
        <f t="shared" si="133"/>
        <v>0</v>
      </c>
      <c r="X135" s="4">
        <f t="shared" si="133"/>
        <v>0</v>
      </c>
      <c r="Y135" s="4">
        <f t="shared" si="133"/>
        <v>0</v>
      </c>
      <c r="Z135" s="4">
        <f t="shared" si="133"/>
        <v>0</v>
      </c>
      <c r="AA135" s="4">
        <f t="shared" si="133"/>
        <v>0</v>
      </c>
      <c r="AB135" s="4">
        <f t="shared" si="133"/>
        <v>0</v>
      </c>
      <c r="AC135" s="4">
        <f t="shared" si="133"/>
        <v>0</v>
      </c>
      <c r="AD135" s="14">
        <f t="shared" si="133"/>
        <v>0</v>
      </c>
    </row>
    <row r="136" ht="11.25" customHeight="1">
      <c r="A136" s="186" t="s">
        <v>309</v>
      </c>
      <c r="B136" s="14" t="s">
        <v>3849</v>
      </c>
      <c r="C136" s="4"/>
      <c r="D136" s="64">
        <f>SUMIFS(Selection!X:X,Selection!B:B,'Screws allocation'!A136)</f>
        <v>0</v>
      </c>
      <c r="E136" s="4"/>
      <c r="F136" s="13">
        <v>0.0</v>
      </c>
      <c r="G136" s="4">
        <v>0.0</v>
      </c>
      <c r="H136" s="4">
        <v>5.0</v>
      </c>
      <c r="I136" s="4">
        <v>0.0</v>
      </c>
      <c r="J136" s="4">
        <v>0.0</v>
      </c>
      <c r="K136" s="4">
        <v>0.0</v>
      </c>
      <c r="L136" s="4">
        <v>0.0</v>
      </c>
      <c r="M136" s="4">
        <v>0.0</v>
      </c>
      <c r="N136" s="4">
        <v>0.0</v>
      </c>
      <c r="O136" s="4">
        <v>0.0</v>
      </c>
      <c r="P136" s="4">
        <v>5.0</v>
      </c>
      <c r="Q136" s="14">
        <v>0.0</v>
      </c>
      <c r="R136" s="4"/>
      <c r="S136" s="13">
        <f t="shared" ref="S136:AD136" si="134">F136*$D136</f>
        <v>0</v>
      </c>
      <c r="T136" s="4">
        <f t="shared" si="134"/>
        <v>0</v>
      </c>
      <c r="U136" s="4">
        <f t="shared" si="134"/>
        <v>0</v>
      </c>
      <c r="V136" s="4">
        <f t="shared" si="134"/>
        <v>0</v>
      </c>
      <c r="W136" s="4">
        <f t="shared" si="134"/>
        <v>0</v>
      </c>
      <c r="X136" s="4">
        <f t="shared" si="134"/>
        <v>0</v>
      </c>
      <c r="Y136" s="4">
        <f t="shared" si="134"/>
        <v>0</v>
      </c>
      <c r="Z136" s="4">
        <f t="shared" si="134"/>
        <v>0</v>
      </c>
      <c r="AA136" s="4">
        <f t="shared" si="134"/>
        <v>0</v>
      </c>
      <c r="AB136" s="4">
        <f t="shared" si="134"/>
        <v>0</v>
      </c>
      <c r="AC136" s="4">
        <f t="shared" si="134"/>
        <v>0</v>
      </c>
      <c r="AD136" s="14">
        <f t="shared" si="134"/>
        <v>0</v>
      </c>
    </row>
    <row r="137" ht="11.25" customHeight="1">
      <c r="A137" s="186" t="s">
        <v>482</v>
      </c>
      <c r="B137" s="14" t="s">
        <v>3850</v>
      </c>
      <c r="C137" s="4"/>
      <c r="D137" s="64">
        <f>SUMIFS(Selection!X:X,Selection!B:B,'Screws allocation'!A137)</f>
        <v>0</v>
      </c>
      <c r="E137" s="4"/>
      <c r="F137" s="13">
        <v>0.0</v>
      </c>
      <c r="G137" s="4">
        <v>0.0</v>
      </c>
      <c r="H137" s="4">
        <v>5.0</v>
      </c>
      <c r="I137" s="4">
        <v>0.0</v>
      </c>
      <c r="J137" s="4">
        <v>0.0</v>
      </c>
      <c r="K137" s="4">
        <v>0.0</v>
      </c>
      <c r="L137" s="4">
        <v>0.0</v>
      </c>
      <c r="M137" s="4">
        <v>0.0</v>
      </c>
      <c r="N137" s="4">
        <v>0.0</v>
      </c>
      <c r="O137" s="4">
        <v>0.0</v>
      </c>
      <c r="P137" s="4">
        <v>5.0</v>
      </c>
      <c r="Q137" s="14">
        <v>0.0</v>
      </c>
      <c r="R137" s="4"/>
      <c r="S137" s="13">
        <f t="shared" ref="S137:AD137" si="135">F137*$D137</f>
        <v>0</v>
      </c>
      <c r="T137" s="4">
        <f t="shared" si="135"/>
        <v>0</v>
      </c>
      <c r="U137" s="4">
        <f t="shared" si="135"/>
        <v>0</v>
      </c>
      <c r="V137" s="4">
        <f t="shared" si="135"/>
        <v>0</v>
      </c>
      <c r="W137" s="4">
        <f t="shared" si="135"/>
        <v>0</v>
      </c>
      <c r="X137" s="4">
        <f t="shared" si="135"/>
        <v>0</v>
      </c>
      <c r="Y137" s="4">
        <f t="shared" si="135"/>
        <v>0</v>
      </c>
      <c r="Z137" s="4">
        <f t="shared" si="135"/>
        <v>0</v>
      </c>
      <c r="AA137" s="4">
        <f t="shared" si="135"/>
        <v>0</v>
      </c>
      <c r="AB137" s="4">
        <f t="shared" si="135"/>
        <v>0</v>
      </c>
      <c r="AC137" s="4">
        <f t="shared" si="135"/>
        <v>0</v>
      </c>
      <c r="AD137" s="14">
        <f t="shared" si="135"/>
        <v>0</v>
      </c>
    </row>
    <row r="138" ht="11.25" customHeight="1">
      <c r="A138" s="186" t="s">
        <v>167</v>
      </c>
      <c r="B138" s="14" t="s">
        <v>3851</v>
      </c>
      <c r="C138" s="4"/>
      <c r="D138" s="64">
        <f>SUMIFS(Selection!X:X,Selection!B:B,'Screws allocation'!A138)</f>
        <v>0</v>
      </c>
      <c r="E138" s="4"/>
      <c r="F138" s="13">
        <v>0.0</v>
      </c>
      <c r="G138" s="4">
        <v>0.0</v>
      </c>
      <c r="H138" s="4">
        <v>0.0</v>
      </c>
      <c r="I138" s="4">
        <v>0.0</v>
      </c>
      <c r="J138" s="4">
        <v>0.0</v>
      </c>
      <c r="K138" s="4">
        <v>0.0</v>
      </c>
      <c r="L138" s="4">
        <v>0.0</v>
      </c>
      <c r="M138" s="4">
        <v>0.0</v>
      </c>
      <c r="N138" s="4">
        <v>0.0</v>
      </c>
      <c r="O138" s="4">
        <v>0.0</v>
      </c>
      <c r="P138" s="4">
        <v>13.0</v>
      </c>
      <c r="Q138" s="14">
        <v>0.0</v>
      </c>
      <c r="R138" s="4"/>
      <c r="S138" s="13">
        <f t="shared" ref="S138:AD138" si="136">F138*$D138</f>
        <v>0</v>
      </c>
      <c r="T138" s="4">
        <f t="shared" si="136"/>
        <v>0</v>
      </c>
      <c r="U138" s="4">
        <f t="shared" si="136"/>
        <v>0</v>
      </c>
      <c r="V138" s="4">
        <f t="shared" si="136"/>
        <v>0</v>
      </c>
      <c r="W138" s="4">
        <f t="shared" si="136"/>
        <v>0</v>
      </c>
      <c r="X138" s="4">
        <f t="shared" si="136"/>
        <v>0</v>
      </c>
      <c r="Y138" s="4">
        <f t="shared" si="136"/>
        <v>0</v>
      </c>
      <c r="Z138" s="4">
        <f t="shared" si="136"/>
        <v>0</v>
      </c>
      <c r="AA138" s="4">
        <f t="shared" si="136"/>
        <v>0</v>
      </c>
      <c r="AB138" s="4">
        <f t="shared" si="136"/>
        <v>0</v>
      </c>
      <c r="AC138" s="4">
        <f t="shared" si="136"/>
        <v>0</v>
      </c>
      <c r="AD138" s="14">
        <f t="shared" si="136"/>
        <v>0</v>
      </c>
    </row>
    <row r="139" ht="11.25" customHeight="1">
      <c r="A139" s="186" t="s">
        <v>165</v>
      </c>
      <c r="B139" s="14" t="s">
        <v>3852</v>
      </c>
      <c r="C139" s="4"/>
      <c r="D139" s="64">
        <f>SUMIFS(Selection!X:X,Selection!B:B,'Screws allocation'!A139)</f>
        <v>0</v>
      </c>
      <c r="E139" s="4"/>
      <c r="F139" s="13">
        <v>0.0</v>
      </c>
      <c r="G139" s="4">
        <v>0.0</v>
      </c>
      <c r="H139" s="4">
        <v>0.0</v>
      </c>
      <c r="I139" s="4">
        <v>0.0</v>
      </c>
      <c r="J139" s="4">
        <v>0.0</v>
      </c>
      <c r="K139" s="4">
        <v>0.0</v>
      </c>
      <c r="L139" s="4">
        <v>0.0</v>
      </c>
      <c r="M139" s="4">
        <v>0.0</v>
      </c>
      <c r="N139" s="4">
        <v>0.0</v>
      </c>
      <c r="O139" s="4">
        <v>0.0</v>
      </c>
      <c r="P139" s="4">
        <v>9.0</v>
      </c>
      <c r="Q139" s="14">
        <v>0.0</v>
      </c>
      <c r="R139" s="4"/>
      <c r="S139" s="13">
        <f t="shared" ref="S139:AD139" si="137">F139*$D139</f>
        <v>0</v>
      </c>
      <c r="T139" s="4">
        <f t="shared" si="137"/>
        <v>0</v>
      </c>
      <c r="U139" s="4">
        <f t="shared" si="137"/>
        <v>0</v>
      </c>
      <c r="V139" s="4">
        <f t="shared" si="137"/>
        <v>0</v>
      </c>
      <c r="W139" s="4">
        <f t="shared" si="137"/>
        <v>0</v>
      </c>
      <c r="X139" s="4">
        <f t="shared" si="137"/>
        <v>0</v>
      </c>
      <c r="Y139" s="4">
        <f t="shared" si="137"/>
        <v>0</v>
      </c>
      <c r="Z139" s="4">
        <f t="shared" si="137"/>
        <v>0</v>
      </c>
      <c r="AA139" s="4">
        <f t="shared" si="137"/>
        <v>0</v>
      </c>
      <c r="AB139" s="4">
        <f t="shared" si="137"/>
        <v>0</v>
      </c>
      <c r="AC139" s="4">
        <f t="shared" si="137"/>
        <v>0</v>
      </c>
      <c r="AD139" s="14">
        <f t="shared" si="137"/>
        <v>0</v>
      </c>
    </row>
    <row r="140" ht="11.25" customHeight="1">
      <c r="A140" s="186" t="s">
        <v>168</v>
      </c>
      <c r="B140" s="14" t="s">
        <v>3853</v>
      </c>
      <c r="C140" s="4"/>
      <c r="D140" s="64">
        <f>SUMIFS(Selection!X:X,Selection!B:B,'Screws allocation'!A140)</f>
        <v>0</v>
      </c>
      <c r="E140" s="4"/>
      <c r="F140" s="13">
        <v>0.0</v>
      </c>
      <c r="G140" s="4">
        <v>0.0</v>
      </c>
      <c r="H140" s="4">
        <v>0.0</v>
      </c>
      <c r="I140" s="4">
        <v>0.0</v>
      </c>
      <c r="J140" s="4">
        <v>0.0</v>
      </c>
      <c r="K140" s="4">
        <v>0.0</v>
      </c>
      <c r="L140" s="4">
        <v>0.0</v>
      </c>
      <c r="M140" s="4">
        <v>0.0</v>
      </c>
      <c r="N140" s="4">
        <v>0.0</v>
      </c>
      <c r="O140" s="4">
        <v>0.0</v>
      </c>
      <c r="P140" s="4">
        <v>9.0</v>
      </c>
      <c r="Q140" s="14">
        <v>0.0</v>
      </c>
      <c r="R140" s="4"/>
      <c r="S140" s="13">
        <f t="shared" ref="S140:AD140" si="138">F140*$D140</f>
        <v>0</v>
      </c>
      <c r="T140" s="4">
        <f t="shared" si="138"/>
        <v>0</v>
      </c>
      <c r="U140" s="4">
        <f t="shared" si="138"/>
        <v>0</v>
      </c>
      <c r="V140" s="4">
        <f t="shared" si="138"/>
        <v>0</v>
      </c>
      <c r="W140" s="4">
        <f t="shared" si="138"/>
        <v>0</v>
      </c>
      <c r="X140" s="4">
        <f t="shared" si="138"/>
        <v>0</v>
      </c>
      <c r="Y140" s="4">
        <f t="shared" si="138"/>
        <v>0</v>
      </c>
      <c r="Z140" s="4">
        <f t="shared" si="138"/>
        <v>0</v>
      </c>
      <c r="AA140" s="4">
        <f t="shared" si="138"/>
        <v>0</v>
      </c>
      <c r="AB140" s="4">
        <f t="shared" si="138"/>
        <v>0</v>
      </c>
      <c r="AC140" s="4">
        <f t="shared" si="138"/>
        <v>0</v>
      </c>
      <c r="AD140" s="14">
        <f t="shared" si="138"/>
        <v>0</v>
      </c>
    </row>
    <row r="141" ht="11.25" customHeight="1">
      <c r="A141" s="186" t="s">
        <v>174</v>
      </c>
      <c r="B141" s="14" t="s">
        <v>3854</v>
      </c>
      <c r="C141" s="4"/>
      <c r="D141" s="64">
        <f>SUMIFS(Selection!X:X,Selection!B:B,'Screws allocation'!A141)</f>
        <v>0</v>
      </c>
      <c r="E141" s="4"/>
      <c r="F141" s="13">
        <v>0.0</v>
      </c>
      <c r="G141" s="4">
        <v>0.0</v>
      </c>
      <c r="H141" s="4">
        <v>0.0</v>
      </c>
      <c r="I141" s="4">
        <v>0.0</v>
      </c>
      <c r="J141" s="4">
        <v>0.0</v>
      </c>
      <c r="K141" s="4">
        <v>0.0</v>
      </c>
      <c r="L141" s="4">
        <v>0.0</v>
      </c>
      <c r="M141" s="4">
        <v>0.0</v>
      </c>
      <c r="N141" s="4">
        <v>0.0</v>
      </c>
      <c r="O141" s="4">
        <v>0.0</v>
      </c>
      <c r="P141" s="4">
        <v>22.0</v>
      </c>
      <c r="Q141" s="14">
        <v>0.0</v>
      </c>
      <c r="R141" s="4"/>
      <c r="S141" s="13">
        <f t="shared" ref="S141:AD141" si="139">F141*$D141</f>
        <v>0</v>
      </c>
      <c r="T141" s="4">
        <f t="shared" si="139"/>
        <v>0</v>
      </c>
      <c r="U141" s="4">
        <f t="shared" si="139"/>
        <v>0</v>
      </c>
      <c r="V141" s="4">
        <f t="shared" si="139"/>
        <v>0</v>
      </c>
      <c r="W141" s="4">
        <f t="shared" si="139"/>
        <v>0</v>
      </c>
      <c r="X141" s="4">
        <f t="shared" si="139"/>
        <v>0</v>
      </c>
      <c r="Y141" s="4">
        <f t="shared" si="139"/>
        <v>0</v>
      </c>
      <c r="Z141" s="4">
        <f t="shared" si="139"/>
        <v>0</v>
      </c>
      <c r="AA141" s="4">
        <f t="shared" si="139"/>
        <v>0</v>
      </c>
      <c r="AB141" s="4">
        <f t="shared" si="139"/>
        <v>0</v>
      </c>
      <c r="AC141" s="4">
        <f t="shared" si="139"/>
        <v>0</v>
      </c>
      <c r="AD141" s="14">
        <f t="shared" si="139"/>
        <v>0</v>
      </c>
    </row>
    <row r="142" ht="11.25" customHeight="1">
      <c r="A142" s="186" t="s">
        <v>194</v>
      </c>
      <c r="B142" s="14" t="s">
        <v>3855</v>
      </c>
      <c r="C142" s="4"/>
      <c r="D142" s="64">
        <f>SUMIFS(Selection!X:X,Selection!B:B,'Screws allocation'!A142)</f>
        <v>0</v>
      </c>
      <c r="E142" s="4"/>
      <c r="F142" s="13">
        <v>0.0</v>
      </c>
      <c r="G142" s="4">
        <v>0.0</v>
      </c>
      <c r="H142" s="4">
        <v>0.0</v>
      </c>
      <c r="I142" s="4">
        <v>0.0</v>
      </c>
      <c r="J142" s="4">
        <v>0.0</v>
      </c>
      <c r="K142" s="4">
        <v>0.0</v>
      </c>
      <c r="L142" s="4">
        <v>0.0</v>
      </c>
      <c r="M142" s="4">
        <v>0.0</v>
      </c>
      <c r="N142" s="4">
        <v>0.0</v>
      </c>
      <c r="O142" s="4">
        <v>0.0</v>
      </c>
      <c r="P142" s="4">
        <v>9.0</v>
      </c>
      <c r="Q142" s="14">
        <v>0.0</v>
      </c>
      <c r="R142" s="4"/>
      <c r="S142" s="13">
        <f t="shared" ref="S142:AD142" si="140">F142*$D142</f>
        <v>0</v>
      </c>
      <c r="T142" s="4">
        <f t="shared" si="140"/>
        <v>0</v>
      </c>
      <c r="U142" s="4">
        <f t="shared" si="140"/>
        <v>0</v>
      </c>
      <c r="V142" s="4">
        <f t="shared" si="140"/>
        <v>0</v>
      </c>
      <c r="W142" s="4">
        <f t="shared" si="140"/>
        <v>0</v>
      </c>
      <c r="X142" s="4">
        <f t="shared" si="140"/>
        <v>0</v>
      </c>
      <c r="Y142" s="4">
        <f t="shared" si="140"/>
        <v>0</v>
      </c>
      <c r="Z142" s="4">
        <f t="shared" si="140"/>
        <v>0</v>
      </c>
      <c r="AA142" s="4">
        <f t="shared" si="140"/>
        <v>0</v>
      </c>
      <c r="AB142" s="4">
        <f t="shared" si="140"/>
        <v>0</v>
      </c>
      <c r="AC142" s="4">
        <f t="shared" si="140"/>
        <v>0</v>
      </c>
      <c r="AD142" s="14">
        <f t="shared" si="140"/>
        <v>0</v>
      </c>
    </row>
    <row r="143" ht="11.25" customHeight="1">
      <c r="A143" s="186" t="s">
        <v>193</v>
      </c>
      <c r="B143" s="14" t="s">
        <v>3856</v>
      </c>
      <c r="C143" s="4"/>
      <c r="D143" s="64">
        <f>SUMIFS(Selection!X:X,Selection!B:B,'Screws allocation'!A143)</f>
        <v>0</v>
      </c>
      <c r="E143" s="4"/>
      <c r="F143" s="13">
        <v>0.0</v>
      </c>
      <c r="G143" s="4">
        <v>0.0</v>
      </c>
      <c r="H143" s="4">
        <v>0.0</v>
      </c>
      <c r="I143" s="4">
        <v>0.0</v>
      </c>
      <c r="J143" s="4">
        <v>0.0</v>
      </c>
      <c r="K143" s="4">
        <v>0.0</v>
      </c>
      <c r="L143" s="4">
        <v>0.0</v>
      </c>
      <c r="M143" s="4">
        <v>0.0</v>
      </c>
      <c r="N143" s="4">
        <v>0.0</v>
      </c>
      <c r="O143" s="4">
        <v>0.0</v>
      </c>
      <c r="P143" s="4">
        <v>11.0</v>
      </c>
      <c r="Q143" s="14">
        <v>0.0</v>
      </c>
      <c r="R143" s="4"/>
      <c r="S143" s="13">
        <f t="shared" ref="S143:AD143" si="141">F143*$D143</f>
        <v>0</v>
      </c>
      <c r="T143" s="4">
        <f t="shared" si="141"/>
        <v>0</v>
      </c>
      <c r="U143" s="4">
        <f t="shared" si="141"/>
        <v>0</v>
      </c>
      <c r="V143" s="4">
        <f t="shared" si="141"/>
        <v>0</v>
      </c>
      <c r="W143" s="4">
        <f t="shared" si="141"/>
        <v>0</v>
      </c>
      <c r="X143" s="4">
        <f t="shared" si="141"/>
        <v>0</v>
      </c>
      <c r="Y143" s="4">
        <f t="shared" si="141"/>
        <v>0</v>
      </c>
      <c r="Z143" s="4">
        <f t="shared" si="141"/>
        <v>0</v>
      </c>
      <c r="AA143" s="4">
        <f t="shared" si="141"/>
        <v>0</v>
      </c>
      <c r="AB143" s="4">
        <f t="shared" si="141"/>
        <v>0</v>
      </c>
      <c r="AC143" s="4">
        <f t="shared" si="141"/>
        <v>0</v>
      </c>
      <c r="AD143" s="14">
        <f t="shared" si="141"/>
        <v>0</v>
      </c>
    </row>
    <row r="144" ht="11.25" customHeight="1">
      <c r="A144" s="186" t="s">
        <v>169</v>
      </c>
      <c r="B144" s="14" t="s">
        <v>3857</v>
      </c>
      <c r="C144" s="4"/>
      <c r="D144" s="64">
        <f>SUMIFS(Selection!X:X,Selection!B:B,'Screws allocation'!A144)</f>
        <v>0</v>
      </c>
      <c r="E144" s="4"/>
      <c r="F144" s="13">
        <v>0.0</v>
      </c>
      <c r="G144" s="4">
        <v>0.0</v>
      </c>
      <c r="H144" s="4">
        <v>0.0</v>
      </c>
      <c r="I144" s="4">
        <v>0.0</v>
      </c>
      <c r="J144" s="4">
        <v>0.0</v>
      </c>
      <c r="K144" s="4">
        <v>0.0</v>
      </c>
      <c r="L144" s="4">
        <v>0.0</v>
      </c>
      <c r="M144" s="4">
        <v>0.0</v>
      </c>
      <c r="N144" s="4">
        <v>0.0</v>
      </c>
      <c r="O144" s="4">
        <v>0.0</v>
      </c>
      <c r="P144" s="4">
        <v>10.0</v>
      </c>
      <c r="Q144" s="14">
        <v>0.0</v>
      </c>
      <c r="R144" s="4"/>
      <c r="S144" s="13">
        <f t="shared" ref="S144:AD144" si="142">F144*$D144</f>
        <v>0</v>
      </c>
      <c r="T144" s="4">
        <f t="shared" si="142"/>
        <v>0</v>
      </c>
      <c r="U144" s="4">
        <f t="shared" si="142"/>
        <v>0</v>
      </c>
      <c r="V144" s="4">
        <f t="shared" si="142"/>
        <v>0</v>
      </c>
      <c r="W144" s="4">
        <f t="shared" si="142"/>
        <v>0</v>
      </c>
      <c r="X144" s="4">
        <f t="shared" si="142"/>
        <v>0</v>
      </c>
      <c r="Y144" s="4">
        <f t="shared" si="142"/>
        <v>0</v>
      </c>
      <c r="Z144" s="4">
        <f t="shared" si="142"/>
        <v>0</v>
      </c>
      <c r="AA144" s="4">
        <f t="shared" si="142"/>
        <v>0</v>
      </c>
      <c r="AB144" s="4">
        <f t="shared" si="142"/>
        <v>0</v>
      </c>
      <c r="AC144" s="4">
        <f t="shared" si="142"/>
        <v>0</v>
      </c>
      <c r="AD144" s="14">
        <f t="shared" si="142"/>
        <v>0</v>
      </c>
    </row>
    <row r="145" ht="11.25" customHeight="1">
      <c r="A145" s="186" t="s">
        <v>170</v>
      </c>
      <c r="B145" s="14" t="s">
        <v>3858</v>
      </c>
      <c r="C145" s="4"/>
      <c r="D145" s="64">
        <f>SUMIFS(Selection!X:X,Selection!B:B,'Screws allocation'!A145)</f>
        <v>0</v>
      </c>
      <c r="E145" s="4"/>
      <c r="F145" s="13">
        <v>0.0</v>
      </c>
      <c r="G145" s="4">
        <v>0.0</v>
      </c>
      <c r="H145" s="4">
        <v>2.0</v>
      </c>
      <c r="I145" s="4">
        <v>0.0</v>
      </c>
      <c r="J145" s="4">
        <v>0.0</v>
      </c>
      <c r="K145" s="4">
        <v>0.0</v>
      </c>
      <c r="L145" s="4">
        <v>0.0</v>
      </c>
      <c r="M145" s="4">
        <v>0.0</v>
      </c>
      <c r="N145" s="4">
        <v>0.0</v>
      </c>
      <c r="O145" s="4">
        <v>0.0</v>
      </c>
      <c r="P145" s="4">
        <v>0.0</v>
      </c>
      <c r="Q145" s="14">
        <v>0.0</v>
      </c>
      <c r="R145" s="4"/>
      <c r="S145" s="13">
        <f t="shared" ref="S145:AD145" si="143">F145*$D145</f>
        <v>0</v>
      </c>
      <c r="T145" s="4">
        <f t="shared" si="143"/>
        <v>0</v>
      </c>
      <c r="U145" s="4">
        <f t="shared" si="143"/>
        <v>0</v>
      </c>
      <c r="V145" s="4">
        <f t="shared" si="143"/>
        <v>0</v>
      </c>
      <c r="W145" s="4">
        <f t="shared" si="143"/>
        <v>0</v>
      </c>
      <c r="X145" s="4">
        <f t="shared" si="143"/>
        <v>0</v>
      </c>
      <c r="Y145" s="4">
        <f t="shared" si="143"/>
        <v>0</v>
      </c>
      <c r="Z145" s="4">
        <f t="shared" si="143"/>
        <v>0</v>
      </c>
      <c r="AA145" s="4">
        <f t="shared" si="143"/>
        <v>0</v>
      </c>
      <c r="AB145" s="4">
        <f t="shared" si="143"/>
        <v>0</v>
      </c>
      <c r="AC145" s="4">
        <f t="shared" si="143"/>
        <v>0</v>
      </c>
      <c r="AD145" s="14">
        <f t="shared" si="143"/>
        <v>0</v>
      </c>
    </row>
    <row r="146" ht="11.25" customHeight="1">
      <c r="A146" s="186" t="s">
        <v>172</v>
      </c>
      <c r="B146" s="14" t="s">
        <v>3859</v>
      </c>
      <c r="C146" s="4"/>
      <c r="D146" s="64">
        <f>SUMIFS(Selection!X:X,Selection!B:B,'Screws allocation'!A146)</f>
        <v>0</v>
      </c>
      <c r="E146" s="4"/>
      <c r="F146" s="13">
        <v>0.0</v>
      </c>
      <c r="G146" s="4">
        <v>0.0</v>
      </c>
      <c r="H146" s="4">
        <v>0.0</v>
      </c>
      <c r="I146" s="4">
        <v>3.0</v>
      </c>
      <c r="J146" s="4">
        <v>0.0</v>
      </c>
      <c r="K146" s="4">
        <v>0.0</v>
      </c>
      <c r="L146" s="4">
        <v>0.0</v>
      </c>
      <c r="M146" s="4">
        <v>0.0</v>
      </c>
      <c r="N146" s="4">
        <v>0.0</v>
      </c>
      <c r="O146" s="4">
        <v>0.0</v>
      </c>
      <c r="P146" s="4">
        <v>0.0</v>
      </c>
      <c r="Q146" s="14">
        <v>0.0</v>
      </c>
      <c r="R146" s="4"/>
      <c r="S146" s="13">
        <f t="shared" ref="S146:AD146" si="144">F146*$D146</f>
        <v>0</v>
      </c>
      <c r="T146" s="4">
        <f t="shared" si="144"/>
        <v>0</v>
      </c>
      <c r="U146" s="4">
        <f t="shared" si="144"/>
        <v>0</v>
      </c>
      <c r="V146" s="4">
        <f t="shared" si="144"/>
        <v>0</v>
      </c>
      <c r="W146" s="4">
        <f t="shared" si="144"/>
        <v>0</v>
      </c>
      <c r="X146" s="4">
        <f t="shared" si="144"/>
        <v>0</v>
      </c>
      <c r="Y146" s="4">
        <f t="shared" si="144"/>
        <v>0</v>
      </c>
      <c r="Z146" s="4">
        <f t="shared" si="144"/>
        <v>0</v>
      </c>
      <c r="AA146" s="4">
        <f t="shared" si="144"/>
        <v>0</v>
      </c>
      <c r="AB146" s="4">
        <f t="shared" si="144"/>
        <v>0</v>
      </c>
      <c r="AC146" s="4">
        <f t="shared" si="144"/>
        <v>0</v>
      </c>
      <c r="AD146" s="14">
        <f t="shared" si="144"/>
        <v>0</v>
      </c>
    </row>
    <row r="147" ht="11.25" customHeight="1">
      <c r="A147" s="186" t="s">
        <v>188</v>
      </c>
      <c r="B147" s="14" t="s">
        <v>3860</v>
      </c>
      <c r="C147" s="4"/>
      <c r="D147" s="64">
        <f>SUMIFS(Selection!X:X,Selection!B:B,'Screws allocation'!A147)</f>
        <v>0</v>
      </c>
      <c r="E147" s="4"/>
      <c r="F147" s="13">
        <v>0.0</v>
      </c>
      <c r="G147" s="4">
        <v>0.0</v>
      </c>
      <c r="H147" s="4">
        <v>0.0</v>
      </c>
      <c r="I147" s="4">
        <v>5.0</v>
      </c>
      <c r="J147" s="4">
        <v>0.0</v>
      </c>
      <c r="K147" s="4">
        <v>0.0</v>
      </c>
      <c r="L147" s="4">
        <v>0.0</v>
      </c>
      <c r="M147" s="4">
        <v>0.0</v>
      </c>
      <c r="N147" s="4">
        <v>0.0</v>
      </c>
      <c r="O147" s="4">
        <v>0.0</v>
      </c>
      <c r="P147" s="4">
        <v>0.0</v>
      </c>
      <c r="Q147" s="14">
        <v>0.0</v>
      </c>
      <c r="R147" s="4"/>
      <c r="S147" s="13">
        <f t="shared" ref="S147:AD147" si="145">F147*$D147</f>
        <v>0</v>
      </c>
      <c r="T147" s="4">
        <f t="shared" si="145"/>
        <v>0</v>
      </c>
      <c r="U147" s="4">
        <f t="shared" si="145"/>
        <v>0</v>
      </c>
      <c r="V147" s="4">
        <f t="shared" si="145"/>
        <v>0</v>
      </c>
      <c r="W147" s="4">
        <f t="shared" si="145"/>
        <v>0</v>
      </c>
      <c r="X147" s="4">
        <f t="shared" si="145"/>
        <v>0</v>
      </c>
      <c r="Y147" s="4">
        <f t="shared" si="145"/>
        <v>0</v>
      </c>
      <c r="Z147" s="4">
        <f t="shared" si="145"/>
        <v>0</v>
      </c>
      <c r="AA147" s="4">
        <f t="shared" si="145"/>
        <v>0</v>
      </c>
      <c r="AB147" s="4">
        <f t="shared" si="145"/>
        <v>0</v>
      </c>
      <c r="AC147" s="4">
        <f t="shared" si="145"/>
        <v>0</v>
      </c>
      <c r="AD147" s="14">
        <f t="shared" si="145"/>
        <v>0</v>
      </c>
    </row>
    <row r="148" ht="11.25" customHeight="1">
      <c r="A148" s="186" t="s">
        <v>175</v>
      </c>
      <c r="B148" s="14" t="s">
        <v>3861</v>
      </c>
      <c r="C148" s="4"/>
      <c r="D148" s="64">
        <f>SUMIFS(Selection!X:X,Selection!B:B,'Screws allocation'!A148)</f>
        <v>0</v>
      </c>
      <c r="E148" s="4"/>
      <c r="F148" s="13">
        <v>0.0</v>
      </c>
      <c r="G148" s="4">
        <v>0.0</v>
      </c>
      <c r="H148" s="4">
        <v>0.0</v>
      </c>
      <c r="I148" s="4">
        <v>0.0</v>
      </c>
      <c r="J148" s="4">
        <v>0.0</v>
      </c>
      <c r="K148" s="4">
        <v>0.0</v>
      </c>
      <c r="L148" s="4">
        <v>0.0</v>
      </c>
      <c r="M148" s="4">
        <v>0.0</v>
      </c>
      <c r="N148" s="4">
        <v>0.0</v>
      </c>
      <c r="O148" s="4">
        <v>0.0</v>
      </c>
      <c r="P148" s="4">
        <v>11.0</v>
      </c>
      <c r="Q148" s="14">
        <v>0.0</v>
      </c>
      <c r="R148" s="4"/>
      <c r="S148" s="13">
        <f t="shared" ref="S148:AD148" si="146">F148*$D148</f>
        <v>0</v>
      </c>
      <c r="T148" s="4">
        <f t="shared" si="146"/>
        <v>0</v>
      </c>
      <c r="U148" s="4">
        <f t="shared" si="146"/>
        <v>0</v>
      </c>
      <c r="V148" s="4">
        <f t="shared" si="146"/>
        <v>0</v>
      </c>
      <c r="W148" s="4">
        <f t="shared" si="146"/>
        <v>0</v>
      </c>
      <c r="X148" s="4">
        <f t="shared" si="146"/>
        <v>0</v>
      </c>
      <c r="Y148" s="4">
        <f t="shared" si="146"/>
        <v>0</v>
      </c>
      <c r="Z148" s="4">
        <f t="shared" si="146"/>
        <v>0</v>
      </c>
      <c r="AA148" s="4">
        <f t="shared" si="146"/>
        <v>0</v>
      </c>
      <c r="AB148" s="4">
        <f t="shared" si="146"/>
        <v>0</v>
      </c>
      <c r="AC148" s="4">
        <f t="shared" si="146"/>
        <v>0</v>
      </c>
      <c r="AD148" s="14">
        <f t="shared" si="146"/>
        <v>0</v>
      </c>
    </row>
    <row r="149" ht="11.25" customHeight="1">
      <c r="A149" s="186" t="s">
        <v>176</v>
      </c>
      <c r="B149" s="14" t="s">
        <v>3862</v>
      </c>
      <c r="C149" s="4"/>
      <c r="D149" s="64">
        <f>SUMIFS(Selection!X:X,Selection!B:B,'Screws allocation'!A149)</f>
        <v>0</v>
      </c>
      <c r="E149" s="4"/>
      <c r="F149" s="13">
        <v>0.0</v>
      </c>
      <c r="G149" s="4">
        <v>0.0</v>
      </c>
      <c r="H149" s="4">
        <v>3.0</v>
      </c>
      <c r="I149" s="4">
        <v>0.0</v>
      </c>
      <c r="J149" s="4">
        <v>0.0</v>
      </c>
      <c r="K149" s="4">
        <v>0.0</v>
      </c>
      <c r="L149" s="4">
        <v>0.0</v>
      </c>
      <c r="M149" s="4">
        <v>0.0</v>
      </c>
      <c r="N149" s="4">
        <v>0.0</v>
      </c>
      <c r="O149" s="4">
        <v>0.0</v>
      </c>
      <c r="P149" s="4">
        <v>0.0</v>
      </c>
      <c r="Q149" s="14">
        <v>0.0</v>
      </c>
      <c r="R149" s="4"/>
      <c r="S149" s="13">
        <f t="shared" ref="S149:AD149" si="147">F149*$D149</f>
        <v>0</v>
      </c>
      <c r="T149" s="4">
        <f t="shared" si="147"/>
        <v>0</v>
      </c>
      <c r="U149" s="4">
        <f t="shared" si="147"/>
        <v>0</v>
      </c>
      <c r="V149" s="4">
        <f t="shared" si="147"/>
        <v>0</v>
      </c>
      <c r="W149" s="4">
        <f t="shared" si="147"/>
        <v>0</v>
      </c>
      <c r="X149" s="4">
        <f t="shared" si="147"/>
        <v>0</v>
      </c>
      <c r="Y149" s="4">
        <f t="shared" si="147"/>
        <v>0</v>
      </c>
      <c r="Z149" s="4">
        <f t="shared" si="147"/>
        <v>0</v>
      </c>
      <c r="AA149" s="4">
        <f t="shared" si="147"/>
        <v>0</v>
      </c>
      <c r="AB149" s="4">
        <f t="shared" si="147"/>
        <v>0</v>
      </c>
      <c r="AC149" s="4">
        <f t="shared" si="147"/>
        <v>0</v>
      </c>
      <c r="AD149" s="14">
        <f t="shared" si="147"/>
        <v>0</v>
      </c>
    </row>
    <row r="150" ht="11.25" customHeight="1">
      <c r="A150" s="186" t="s">
        <v>186</v>
      </c>
      <c r="B150" s="14" t="s">
        <v>3863</v>
      </c>
      <c r="C150" s="4"/>
      <c r="D150" s="64">
        <f>SUMIFS(Selection!X:X,Selection!B:B,'Screws allocation'!A150)</f>
        <v>0</v>
      </c>
      <c r="E150" s="4"/>
      <c r="F150" s="13">
        <v>0.0</v>
      </c>
      <c r="G150" s="4">
        <v>0.0</v>
      </c>
      <c r="H150" s="4">
        <v>0.0</v>
      </c>
      <c r="I150" s="4">
        <v>0.0</v>
      </c>
      <c r="J150" s="4">
        <v>0.0</v>
      </c>
      <c r="K150" s="4">
        <v>0.0</v>
      </c>
      <c r="L150" s="4">
        <v>0.0</v>
      </c>
      <c r="M150" s="4">
        <v>0.0</v>
      </c>
      <c r="N150" s="4">
        <v>0.0</v>
      </c>
      <c r="O150" s="4">
        <v>0.0</v>
      </c>
      <c r="P150" s="4">
        <v>14.0</v>
      </c>
      <c r="Q150" s="14">
        <v>0.0</v>
      </c>
      <c r="R150" s="4"/>
      <c r="S150" s="13">
        <f t="shared" ref="S150:AD150" si="148">F150*$D150</f>
        <v>0</v>
      </c>
      <c r="T150" s="4">
        <f t="shared" si="148"/>
        <v>0</v>
      </c>
      <c r="U150" s="4">
        <f t="shared" si="148"/>
        <v>0</v>
      </c>
      <c r="V150" s="4">
        <f t="shared" si="148"/>
        <v>0</v>
      </c>
      <c r="W150" s="4">
        <f t="shared" si="148"/>
        <v>0</v>
      </c>
      <c r="X150" s="4">
        <f t="shared" si="148"/>
        <v>0</v>
      </c>
      <c r="Y150" s="4">
        <f t="shared" si="148"/>
        <v>0</v>
      </c>
      <c r="Z150" s="4">
        <f t="shared" si="148"/>
        <v>0</v>
      </c>
      <c r="AA150" s="4">
        <f t="shared" si="148"/>
        <v>0</v>
      </c>
      <c r="AB150" s="4">
        <f t="shared" si="148"/>
        <v>0</v>
      </c>
      <c r="AC150" s="4">
        <f t="shared" si="148"/>
        <v>0</v>
      </c>
      <c r="AD150" s="14">
        <f t="shared" si="148"/>
        <v>0</v>
      </c>
    </row>
    <row r="151" ht="11.25" customHeight="1">
      <c r="A151" s="186" t="s">
        <v>189</v>
      </c>
      <c r="B151" s="14" t="s">
        <v>3864</v>
      </c>
      <c r="C151" s="4"/>
      <c r="D151" s="64">
        <f>SUMIFS(Selection!X:X,Selection!B:B,'Screws allocation'!A151)</f>
        <v>0</v>
      </c>
      <c r="E151" s="4"/>
      <c r="F151" s="13">
        <v>0.0</v>
      </c>
      <c r="G151" s="4">
        <v>0.0</v>
      </c>
      <c r="H151" s="4">
        <v>0.0</v>
      </c>
      <c r="I151" s="4">
        <v>1.0</v>
      </c>
      <c r="J151" s="4">
        <v>0.0</v>
      </c>
      <c r="K151" s="4">
        <v>0.0</v>
      </c>
      <c r="L151" s="4">
        <v>0.0</v>
      </c>
      <c r="M151" s="4">
        <v>0.0</v>
      </c>
      <c r="N151" s="4">
        <v>0.0</v>
      </c>
      <c r="O151" s="4">
        <v>0.0</v>
      </c>
      <c r="P151" s="4">
        <v>15.0</v>
      </c>
      <c r="Q151" s="14">
        <v>0.0</v>
      </c>
      <c r="R151" s="4"/>
      <c r="S151" s="13">
        <f t="shared" ref="S151:AD151" si="149">F151*$D151</f>
        <v>0</v>
      </c>
      <c r="T151" s="4">
        <f t="shared" si="149"/>
        <v>0</v>
      </c>
      <c r="U151" s="4">
        <f t="shared" si="149"/>
        <v>0</v>
      </c>
      <c r="V151" s="4">
        <f t="shared" si="149"/>
        <v>0</v>
      </c>
      <c r="W151" s="4">
        <f t="shared" si="149"/>
        <v>0</v>
      </c>
      <c r="X151" s="4">
        <f t="shared" si="149"/>
        <v>0</v>
      </c>
      <c r="Y151" s="4">
        <f t="shared" si="149"/>
        <v>0</v>
      </c>
      <c r="Z151" s="4">
        <f t="shared" si="149"/>
        <v>0</v>
      </c>
      <c r="AA151" s="4">
        <f t="shared" si="149"/>
        <v>0</v>
      </c>
      <c r="AB151" s="4">
        <f t="shared" si="149"/>
        <v>0</v>
      </c>
      <c r="AC151" s="4">
        <f t="shared" si="149"/>
        <v>0</v>
      </c>
      <c r="AD151" s="14">
        <f t="shared" si="149"/>
        <v>0</v>
      </c>
    </row>
    <row r="152" ht="11.25" customHeight="1">
      <c r="A152" s="186" t="s">
        <v>180</v>
      </c>
      <c r="B152" s="14" t="s">
        <v>3865</v>
      </c>
      <c r="C152" s="4"/>
      <c r="D152" s="64">
        <f>SUMIFS(Selection!X:X,Selection!B:B,'Screws allocation'!A152)</f>
        <v>0</v>
      </c>
      <c r="E152" s="4"/>
      <c r="F152" s="13">
        <v>0.0</v>
      </c>
      <c r="G152" s="4">
        <v>0.0</v>
      </c>
      <c r="H152" s="4">
        <v>2.0</v>
      </c>
      <c r="I152" s="4">
        <v>0.0</v>
      </c>
      <c r="J152" s="4">
        <v>0.0</v>
      </c>
      <c r="K152" s="4">
        <v>0.0</v>
      </c>
      <c r="L152" s="4">
        <v>0.0</v>
      </c>
      <c r="M152" s="4">
        <v>0.0</v>
      </c>
      <c r="N152" s="4">
        <v>0.0</v>
      </c>
      <c r="O152" s="4">
        <v>0.0</v>
      </c>
      <c r="P152" s="4">
        <v>0.0</v>
      </c>
      <c r="Q152" s="14">
        <v>0.0</v>
      </c>
      <c r="R152" s="4"/>
      <c r="S152" s="13">
        <f t="shared" ref="S152:AD152" si="150">F152*$D152</f>
        <v>0</v>
      </c>
      <c r="T152" s="4">
        <f t="shared" si="150"/>
        <v>0</v>
      </c>
      <c r="U152" s="4">
        <f t="shared" si="150"/>
        <v>0</v>
      </c>
      <c r="V152" s="4">
        <f t="shared" si="150"/>
        <v>0</v>
      </c>
      <c r="W152" s="4">
        <f t="shared" si="150"/>
        <v>0</v>
      </c>
      <c r="X152" s="4">
        <f t="shared" si="150"/>
        <v>0</v>
      </c>
      <c r="Y152" s="4">
        <f t="shared" si="150"/>
        <v>0</v>
      </c>
      <c r="Z152" s="4">
        <f t="shared" si="150"/>
        <v>0</v>
      </c>
      <c r="AA152" s="4">
        <f t="shared" si="150"/>
        <v>0</v>
      </c>
      <c r="AB152" s="4">
        <f t="shared" si="150"/>
        <v>0</v>
      </c>
      <c r="AC152" s="4">
        <f t="shared" si="150"/>
        <v>0</v>
      </c>
      <c r="AD152" s="14">
        <f t="shared" si="150"/>
        <v>0</v>
      </c>
    </row>
    <row r="153" ht="11.25" customHeight="1">
      <c r="A153" s="186" t="s">
        <v>163</v>
      </c>
      <c r="B153" s="14" t="s">
        <v>3866</v>
      </c>
      <c r="C153" s="4"/>
      <c r="D153" s="64">
        <f>SUMIFS(Selection!X:X,Selection!B:B,'Screws allocation'!A153)</f>
        <v>0</v>
      </c>
      <c r="E153" s="4"/>
      <c r="F153" s="13">
        <v>0.0</v>
      </c>
      <c r="G153" s="4">
        <v>0.0</v>
      </c>
      <c r="H153" s="4">
        <v>0.0</v>
      </c>
      <c r="I153" s="4">
        <v>0.0</v>
      </c>
      <c r="J153" s="4">
        <v>0.0</v>
      </c>
      <c r="K153" s="4">
        <v>0.0</v>
      </c>
      <c r="L153" s="4">
        <v>0.0</v>
      </c>
      <c r="M153" s="4">
        <v>0.0</v>
      </c>
      <c r="N153" s="4">
        <v>0.0</v>
      </c>
      <c r="O153" s="4">
        <v>0.0</v>
      </c>
      <c r="P153" s="4">
        <v>9.0</v>
      </c>
      <c r="Q153" s="14">
        <v>0.0</v>
      </c>
      <c r="R153" s="4"/>
      <c r="S153" s="13">
        <f t="shared" ref="S153:AD153" si="151">F153*$D153</f>
        <v>0</v>
      </c>
      <c r="T153" s="4">
        <f t="shared" si="151"/>
        <v>0</v>
      </c>
      <c r="U153" s="4">
        <f t="shared" si="151"/>
        <v>0</v>
      </c>
      <c r="V153" s="4">
        <f t="shared" si="151"/>
        <v>0</v>
      </c>
      <c r="W153" s="4">
        <f t="shared" si="151"/>
        <v>0</v>
      </c>
      <c r="X153" s="4">
        <f t="shared" si="151"/>
        <v>0</v>
      </c>
      <c r="Y153" s="4">
        <f t="shared" si="151"/>
        <v>0</v>
      </c>
      <c r="Z153" s="4">
        <f t="shared" si="151"/>
        <v>0</v>
      </c>
      <c r="AA153" s="4">
        <f t="shared" si="151"/>
        <v>0</v>
      </c>
      <c r="AB153" s="4">
        <f t="shared" si="151"/>
        <v>0</v>
      </c>
      <c r="AC153" s="4">
        <f t="shared" si="151"/>
        <v>0</v>
      </c>
      <c r="AD153" s="14">
        <f t="shared" si="151"/>
        <v>0</v>
      </c>
    </row>
    <row r="154" ht="11.25" customHeight="1">
      <c r="A154" s="186" t="s">
        <v>173</v>
      </c>
      <c r="B154" s="14" t="s">
        <v>3867</v>
      </c>
      <c r="C154" s="4"/>
      <c r="D154" s="64">
        <f>SUMIFS(Selection!X:X,Selection!B:B,'Screws allocation'!A154)</f>
        <v>0</v>
      </c>
      <c r="E154" s="4"/>
      <c r="F154" s="13">
        <v>0.0</v>
      </c>
      <c r="G154" s="4">
        <v>0.0</v>
      </c>
      <c r="H154" s="4">
        <v>0.0</v>
      </c>
      <c r="I154" s="4">
        <v>0.0</v>
      </c>
      <c r="J154" s="4">
        <v>0.0</v>
      </c>
      <c r="K154" s="4">
        <v>2.0</v>
      </c>
      <c r="L154" s="4">
        <v>0.0</v>
      </c>
      <c r="M154" s="4">
        <v>0.0</v>
      </c>
      <c r="N154" s="4">
        <v>0.0</v>
      </c>
      <c r="O154" s="4">
        <v>0.0</v>
      </c>
      <c r="P154" s="4">
        <v>0.0</v>
      </c>
      <c r="Q154" s="14">
        <v>0.0</v>
      </c>
      <c r="R154" s="4"/>
      <c r="S154" s="13">
        <f t="shared" ref="S154:AD154" si="152">F154*$D154</f>
        <v>0</v>
      </c>
      <c r="T154" s="4">
        <f t="shared" si="152"/>
        <v>0</v>
      </c>
      <c r="U154" s="4">
        <f t="shared" si="152"/>
        <v>0</v>
      </c>
      <c r="V154" s="4">
        <f t="shared" si="152"/>
        <v>0</v>
      </c>
      <c r="W154" s="4">
        <f t="shared" si="152"/>
        <v>0</v>
      </c>
      <c r="X154" s="4">
        <f t="shared" si="152"/>
        <v>0</v>
      </c>
      <c r="Y154" s="4">
        <f t="shared" si="152"/>
        <v>0</v>
      </c>
      <c r="Z154" s="4">
        <f t="shared" si="152"/>
        <v>0</v>
      </c>
      <c r="AA154" s="4">
        <f t="shared" si="152"/>
        <v>0</v>
      </c>
      <c r="AB154" s="4">
        <f t="shared" si="152"/>
        <v>0</v>
      </c>
      <c r="AC154" s="4">
        <f t="shared" si="152"/>
        <v>0</v>
      </c>
      <c r="AD154" s="14">
        <f t="shared" si="152"/>
        <v>0</v>
      </c>
    </row>
    <row r="155" ht="11.25" customHeight="1">
      <c r="A155" s="186" t="s">
        <v>191</v>
      </c>
      <c r="B155" s="14" t="s">
        <v>3868</v>
      </c>
      <c r="C155" s="4"/>
      <c r="D155" s="64">
        <f>SUMIFS(Selection!X:X,Selection!B:B,'Screws allocation'!A155)</f>
        <v>0</v>
      </c>
      <c r="E155" s="4"/>
      <c r="F155" s="13">
        <v>0.0</v>
      </c>
      <c r="G155" s="4">
        <v>0.0</v>
      </c>
      <c r="H155" s="4">
        <v>0.0</v>
      </c>
      <c r="I155" s="4">
        <v>0.0</v>
      </c>
      <c r="J155" s="4">
        <v>0.0</v>
      </c>
      <c r="K155" s="4">
        <v>0.0</v>
      </c>
      <c r="L155" s="4">
        <v>0.0</v>
      </c>
      <c r="M155" s="4">
        <v>0.0</v>
      </c>
      <c r="N155" s="4">
        <v>0.0</v>
      </c>
      <c r="O155" s="4">
        <v>0.0</v>
      </c>
      <c r="P155" s="4">
        <v>9.0</v>
      </c>
      <c r="Q155" s="14">
        <v>0.0</v>
      </c>
      <c r="R155" s="4"/>
      <c r="S155" s="13">
        <f t="shared" ref="S155:AD155" si="153">F155*$D155</f>
        <v>0</v>
      </c>
      <c r="T155" s="4">
        <f t="shared" si="153"/>
        <v>0</v>
      </c>
      <c r="U155" s="4">
        <f t="shared" si="153"/>
        <v>0</v>
      </c>
      <c r="V155" s="4">
        <f t="shared" si="153"/>
        <v>0</v>
      </c>
      <c r="W155" s="4">
        <f t="shared" si="153"/>
        <v>0</v>
      </c>
      <c r="X155" s="4">
        <f t="shared" si="153"/>
        <v>0</v>
      </c>
      <c r="Y155" s="4">
        <f t="shared" si="153"/>
        <v>0</v>
      </c>
      <c r="Z155" s="4">
        <f t="shared" si="153"/>
        <v>0</v>
      </c>
      <c r="AA155" s="4">
        <f t="shared" si="153"/>
        <v>0</v>
      </c>
      <c r="AB155" s="4">
        <f t="shared" si="153"/>
        <v>0</v>
      </c>
      <c r="AC155" s="4">
        <f t="shared" si="153"/>
        <v>0</v>
      </c>
      <c r="AD155" s="14">
        <f t="shared" si="153"/>
        <v>0</v>
      </c>
    </row>
    <row r="156" ht="11.25" customHeight="1">
      <c r="A156" s="186" t="s">
        <v>192</v>
      </c>
      <c r="B156" s="14" t="s">
        <v>3869</v>
      </c>
      <c r="C156" s="4"/>
      <c r="D156" s="64">
        <f>SUMIFS(Selection!X:X,Selection!B:B,'Screws allocation'!A156)</f>
        <v>0</v>
      </c>
      <c r="E156" s="4"/>
      <c r="F156" s="13">
        <v>0.0</v>
      </c>
      <c r="G156" s="4">
        <v>0.0</v>
      </c>
      <c r="H156" s="4">
        <v>0.0</v>
      </c>
      <c r="I156" s="4">
        <v>0.0</v>
      </c>
      <c r="J156" s="4">
        <v>0.0</v>
      </c>
      <c r="K156" s="4">
        <v>0.0</v>
      </c>
      <c r="L156" s="4">
        <v>1.0</v>
      </c>
      <c r="M156" s="4">
        <v>0.0</v>
      </c>
      <c r="N156" s="4">
        <v>0.0</v>
      </c>
      <c r="O156" s="4">
        <v>0.0</v>
      </c>
      <c r="P156" s="4">
        <v>0.0</v>
      </c>
      <c r="Q156" s="14">
        <v>0.0</v>
      </c>
      <c r="R156" s="4"/>
      <c r="S156" s="13">
        <f t="shared" ref="S156:AD156" si="154">F156*$D156</f>
        <v>0</v>
      </c>
      <c r="T156" s="4">
        <f t="shared" si="154"/>
        <v>0</v>
      </c>
      <c r="U156" s="4">
        <f t="shared" si="154"/>
        <v>0</v>
      </c>
      <c r="V156" s="4">
        <f t="shared" si="154"/>
        <v>0</v>
      </c>
      <c r="W156" s="4">
        <f t="shared" si="154"/>
        <v>0</v>
      </c>
      <c r="X156" s="4">
        <f t="shared" si="154"/>
        <v>0</v>
      </c>
      <c r="Y156" s="4">
        <f t="shared" si="154"/>
        <v>0</v>
      </c>
      <c r="Z156" s="4">
        <f t="shared" si="154"/>
        <v>0</v>
      </c>
      <c r="AA156" s="4">
        <f t="shared" si="154"/>
        <v>0</v>
      </c>
      <c r="AB156" s="4">
        <f t="shared" si="154"/>
        <v>0</v>
      </c>
      <c r="AC156" s="4">
        <f t="shared" si="154"/>
        <v>0</v>
      </c>
      <c r="AD156" s="14">
        <f t="shared" si="154"/>
        <v>0</v>
      </c>
    </row>
    <row r="157" ht="11.25" customHeight="1">
      <c r="A157" s="186" t="s">
        <v>184</v>
      </c>
      <c r="B157" s="14" t="s">
        <v>3870</v>
      </c>
      <c r="C157" s="4"/>
      <c r="D157" s="64">
        <f>SUMIFS(Selection!X:X,Selection!B:B,'Screws allocation'!A157)</f>
        <v>0</v>
      </c>
      <c r="E157" s="4"/>
      <c r="F157" s="13">
        <v>0.0</v>
      </c>
      <c r="G157" s="4">
        <v>0.0</v>
      </c>
      <c r="H157" s="4">
        <v>2.0</v>
      </c>
      <c r="I157" s="4">
        <v>0.0</v>
      </c>
      <c r="J157" s="4">
        <v>0.0</v>
      </c>
      <c r="K157" s="4">
        <v>0.0</v>
      </c>
      <c r="L157" s="4">
        <v>0.0</v>
      </c>
      <c r="M157" s="4">
        <v>0.0</v>
      </c>
      <c r="N157" s="4">
        <v>0.0</v>
      </c>
      <c r="O157" s="4">
        <v>0.0</v>
      </c>
      <c r="P157" s="4">
        <v>0.0</v>
      </c>
      <c r="Q157" s="14">
        <v>0.0</v>
      </c>
      <c r="R157" s="4"/>
      <c r="S157" s="13">
        <f t="shared" ref="S157:AD157" si="155">F157*$D157</f>
        <v>0</v>
      </c>
      <c r="T157" s="4">
        <f t="shared" si="155"/>
        <v>0</v>
      </c>
      <c r="U157" s="4">
        <f t="shared" si="155"/>
        <v>0</v>
      </c>
      <c r="V157" s="4">
        <f t="shared" si="155"/>
        <v>0</v>
      </c>
      <c r="W157" s="4">
        <f t="shared" si="155"/>
        <v>0</v>
      </c>
      <c r="X157" s="4">
        <f t="shared" si="155"/>
        <v>0</v>
      </c>
      <c r="Y157" s="4">
        <f t="shared" si="155"/>
        <v>0</v>
      </c>
      <c r="Z157" s="4">
        <f t="shared" si="155"/>
        <v>0</v>
      </c>
      <c r="AA157" s="4">
        <f t="shared" si="155"/>
        <v>0</v>
      </c>
      <c r="AB157" s="4">
        <f t="shared" si="155"/>
        <v>0</v>
      </c>
      <c r="AC157" s="4">
        <f t="shared" si="155"/>
        <v>0</v>
      </c>
      <c r="AD157" s="14">
        <f t="shared" si="155"/>
        <v>0</v>
      </c>
    </row>
    <row r="158" ht="11.25" customHeight="1">
      <c r="A158" s="186" t="s">
        <v>182</v>
      </c>
      <c r="B158" s="14" t="s">
        <v>3871</v>
      </c>
      <c r="C158" s="4"/>
      <c r="D158" s="64">
        <f>SUMIFS(Selection!X:X,Selection!B:B,'Screws allocation'!A158)</f>
        <v>0</v>
      </c>
      <c r="E158" s="4"/>
      <c r="F158" s="13">
        <v>0.0</v>
      </c>
      <c r="G158" s="4">
        <v>0.0</v>
      </c>
      <c r="H158" s="4">
        <v>0.0</v>
      </c>
      <c r="I158" s="4">
        <v>0.0</v>
      </c>
      <c r="J158" s="4">
        <v>0.0</v>
      </c>
      <c r="K158" s="4">
        <v>0.0</v>
      </c>
      <c r="L158" s="4">
        <v>0.0</v>
      </c>
      <c r="M158" s="4">
        <v>0.0</v>
      </c>
      <c r="N158" s="4">
        <v>0.0</v>
      </c>
      <c r="O158" s="4">
        <v>0.0</v>
      </c>
      <c r="P158" s="4">
        <v>10.0</v>
      </c>
      <c r="Q158" s="14">
        <v>0.0</v>
      </c>
      <c r="R158" s="4"/>
      <c r="S158" s="13">
        <f t="shared" ref="S158:AD158" si="156">F158*$D158</f>
        <v>0</v>
      </c>
      <c r="T158" s="4">
        <f t="shared" si="156"/>
        <v>0</v>
      </c>
      <c r="U158" s="4">
        <f t="shared" si="156"/>
        <v>0</v>
      </c>
      <c r="V158" s="4">
        <f t="shared" si="156"/>
        <v>0</v>
      </c>
      <c r="W158" s="4">
        <f t="shared" si="156"/>
        <v>0</v>
      </c>
      <c r="X158" s="4">
        <f t="shared" si="156"/>
        <v>0</v>
      </c>
      <c r="Y158" s="4">
        <f t="shared" si="156"/>
        <v>0</v>
      </c>
      <c r="Z158" s="4">
        <f t="shared" si="156"/>
        <v>0</v>
      </c>
      <c r="AA158" s="4">
        <f t="shared" si="156"/>
        <v>0</v>
      </c>
      <c r="AB158" s="4">
        <f t="shared" si="156"/>
        <v>0</v>
      </c>
      <c r="AC158" s="4">
        <f t="shared" si="156"/>
        <v>0</v>
      </c>
      <c r="AD158" s="14">
        <f t="shared" si="156"/>
        <v>0</v>
      </c>
    </row>
    <row r="159" ht="11.25" customHeight="1">
      <c r="A159" s="186" t="s">
        <v>178</v>
      </c>
      <c r="B159" s="14" t="s">
        <v>3872</v>
      </c>
      <c r="C159" s="4"/>
      <c r="D159" s="64">
        <f>SUMIFS(Selection!X:X,Selection!B:B,'Screws allocation'!A159)</f>
        <v>0</v>
      </c>
      <c r="E159" s="4"/>
      <c r="F159" s="13">
        <v>0.0</v>
      </c>
      <c r="G159" s="4">
        <v>0.0</v>
      </c>
      <c r="H159" s="4">
        <v>0.0</v>
      </c>
      <c r="I159" s="4">
        <v>0.0</v>
      </c>
      <c r="J159" s="4">
        <v>0.0</v>
      </c>
      <c r="K159" s="4">
        <v>0.0</v>
      </c>
      <c r="L159" s="4">
        <v>0.0</v>
      </c>
      <c r="M159" s="4">
        <v>0.0</v>
      </c>
      <c r="N159" s="4">
        <v>0.0</v>
      </c>
      <c r="O159" s="4">
        <v>0.0</v>
      </c>
      <c r="P159" s="4">
        <v>34.0</v>
      </c>
      <c r="Q159" s="14">
        <v>0.0</v>
      </c>
      <c r="R159" s="4"/>
      <c r="S159" s="13">
        <f t="shared" ref="S159:AD159" si="157">F159*$D159</f>
        <v>0</v>
      </c>
      <c r="T159" s="4">
        <f t="shared" si="157"/>
        <v>0</v>
      </c>
      <c r="U159" s="4">
        <f t="shared" si="157"/>
        <v>0</v>
      </c>
      <c r="V159" s="4">
        <f t="shared" si="157"/>
        <v>0</v>
      </c>
      <c r="W159" s="4">
        <f t="shared" si="157"/>
        <v>0</v>
      </c>
      <c r="X159" s="4">
        <f t="shared" si="157"/>
        <v>0</v>
      </c>
      <c r="Y159" s="4">
        <f t="shared" si="157"/>
        <v>0</v>
      </c>
      <c r="Z159" s="4">
        <f t="shared" si="157"/>
        <v>0</v>
      </c>
      <c r="AA159" s="4">
        <f t="shared" si="157"/>
        <v>0</v>
      </c>
      <c r="AB159" s="4">
        <f t="shared" si="157"/>
        <v>0</v>
      </c>
      <c r="AC159" s="4">
        <f t="shared" si="157"/>
        <v>0</v>
      </c>
      <c r="AD159" s="14">
        <f t="shared" si="157"/>
        <v>0</v>
      </c>
    </row>
    <row r="160" ht="11.25" customHeight="1">
      <c r="A160" s="186" t="s">
        <v>190</v>
      </c>
      <c r="B160" s="14" t="s">
        <v>3873</v>
      </c>
      <c r="C160" s="4"/>
      <c r="D160" s="64">
        <f>SUMIFS(Selection!X:X,Selection!B:B,'Screws allocation'!A160)</f>
        <v>0</v>
      </c>
      <c r="E160" s="4"/>
      <c r="F160" s="13">
        <v>0.0</v>
      </c>
      <c r="G160" s="4">
        <v>0.0</v>
      </c>
      <c r="H160" s="4">
        <v>0.0</v>
      </c>
      <c r="I160" s="4">
        <v>0.0</v>
      </c>
      <c r="J160" s="4">
        <v>0.0</v>
      </c>
      <c r="K160" s="4">
        <v>0.0</v>
      </c>
      <c r="L160" s="4">
        <v>1.0</v>
      </c>
      <c r="M160" s="4">
        <v>0.0</v>
      </c>
      <c r="N160" s="4">
        <v>0.0</v>
      </c>
      <c r="O160" s="4">
        <v>0.0</v>
      </c>
      <c r="P160" s="4">
        <v>0.0</v>
      </c>
      <c r="Q160" s="14">
        <v>0.0</v>
      </c>
      <c r="R160" s="4"/>
      <c r="S160" s="13">
        <f t="shared" ref="S160:AD160" si="158">F160*$D160</f>
        <v>0</v>
      </c>
      <c r="T160" s="4">
        <f t="shared" si="158"/>
        <v>0</v>
      </c>
      <c r="U160" s="4">
        <f t="shared" si="158"/>
        <v>0</v>
      </c>
      <c r="V160" s="4">
        <f t="shared" si="158"/>
        <v>0</v>
      </c>
      <c r="W160" s="4">
        <f t="shared" si="158"/>
        <v>0</v>
      </c>
      <c r="X160" s="4">
        <f t="shared" si="158"/>
        <v>0</v>
      </c>
      <c r="Y160" s="4">
        <f t="shared" si="158"/>
        <v>0</v>
      </c>
      <c r="Z160" s="4">
        <f t="shared" si="158"/>
        <v>0</v>
      </c>
      <c r="AA160" s="4">
        <f t="shared" si="158"/>
        <v>0</v>
      </c>
      <c r="AB160" s="4">
        <f t="shared" si="158"/>
        <v>0</v>
      </c>
      <c r="AC160" s="4">
        <f t="shared" si="158"/>
        <v>0</v>
      </c>
      <c r="AD160" s="14">
        <f t="shared" si="158"/>
        <v>0</v>
      </c>
    </row>
    <row r="161" ht="11.25" customHeight="1">
      <c r="A161" s="186" t="s">
        <v>196</v>
      </c>
      <c r="B161" s="14" t="s">
        <v>3874</v>
      </c>
      <c r="C161" s="4"/>
      <c r="D161" s="64">
        <f>SUMIFS(Selection!X:X,Selection!B:B,'Screws allocation'!A161)</f>
        <v>0</v>
      </c>
      <c r="E161" s="4"/>
      <c r="F161" s="13">
        <v>0.0</v>
      </c>
      <c r="G161" s="4">
        <v>0.0</v>
      </c>
      <c r="H161" s="4">
        <v>0.0</v>
      </c>
      <c r="I161" s="4">
        <v>0.0</v>
      </c>
      <c r="J161" s="4">
        <v>0.0</v>
      </c>
      <c r="K161" s="4">
        <v>0.0</v>
      </c>
      <c r="L161" s="4">
        <v>0.0</v>
      </c>
      <c r="M161" s="4">
        <v>0.0</v>
      </c>
      <c r="N161" s="4">
        <v>0.0</v>
      </c>
      <c r="O161" s="4">
        <v>0.0</v>
      </c>
      <c r="P161" s="4">
        <v>13.0</v>
      </c>
      <c r="Q161" s="14">
        <v>0.0</v>
      </c>
      <c r="R161" s="4"/>
      <c r="S161" s="13">
        <f t="shared" ref="S161:AD161" si="159">F161*$D161</f>
        <v>0</v>
      </c>
      <c r="T161" s="4">
        <f t="shared" si="159"/>
        <v>0</v>
      </c>
      <c r="U161" s="4">
        <f t="shared" si="159"/>
        <v>0</v>
      </c>
      <c r="V161" s="4">
        <f t="shared" si="159"/>
        <v>0</v>
      </c>
      <c r="W161" s="4">
        <f t="shared" si="159"/>
        <v>0</v>
      </c>
      <c r="X161" s="4">
        <f t="shared" si="159"/>
        <v>0</v>
      </c>
      <c r="Y161" s="4">
        <f t="shared" si="159"/>
        <v>0</v>
      </c>
      <c r="Z161" s="4">
        <f t="shared" si="159"/>
        <v>0</v>
      </c>
      <c r="AA161" s="4">
        <f t="shared" si="159"/>
        <v>0</v>
      </c>
      <c r="AB161" s="4">
        <f t="shared" si="159"/>
        <v>0</v>
      </c>
      <c r="AC161" s="4">
        <f t="shared" si="159"/>
        <v>0</v>
      </c>
      <c r="AD161" s="14">
        <f t="shared" si="159"/>
        <v>0</v>
      </c>
    </row>
    <row r="162" ht="11.25" customHeight="1">
      <c r="A162" s="186" t="s">
        <v>197</v>
      </c>
      <c r="B162" s="14" t="s">
        <v>3875</v>
      </c>
      <c r="C162" s="4"/>
      <c r="D162" s="64">
        <f>SUMIFS(Selection!X:X,Selection!B:B,'Screws allocation'!A162)</f>
        <v>0</v>
      </c>
      <c r="E162" s="4"/>
      <c r="F162" s="13">
        <v>0.0</v>
      </c>
      <c r="G162" s="4">
        <v>0.0</v>
      </c>
      <c r="H162" s="4">
        <v>0.0</v>
      </c>
      <c r="I162" s="4">
        <v>0.0</v>
      </c>
      <c r="J162" s="4">
        <v>0.0</v>
      </c>
      <c r="K162" s="4">
        <v>0.0</v>
      </c>
      <c r="L162" s="4">
        <v>0.0</v>
      </c>
      <c r="M162" s="4">
        <v>0.0</v>
      </c>
      <c r="N162" s="4">
        <v>0.0</v>
      </c>
      <c r="O162" s="4">
        <v>0.0</v>
      </c>
      <c r="P162" s="4">
        <v>17.0</v>
      </c>
      <c r="Q162" s="14">
        <v>0.0</v>
      </c>
      <c r="R162" s="4"/>
      <c r="S162" s="13">
        <f t="shared" ref="S162:AD162" si="160">F162*$D162</f>
        <v>0</v>
      </c>
      <c r="T162" s="4">
        <f t="shared" si="160"/>
        <v>0</v>
      </c>
      <c r="U162" s="4">
        <f t="shared" si="160"/>
        <v>0</v>
      </c>
      <c r="V162" s="4">
        <f t="shared" si="160"/>
        <v>0</v>
      </c>
      <c r="W162" s="4">
        <f t="shared" si="160"/>
        <v>0</v>
      </c>
      <c r="X162" s="4">
        <f t="shared" si="160"/>
        <v>0</v>
      </c>
      <c r="Y162" s="4">
        <f t="shared" si="160"/>
        <v>0</v>
      </c>
      <c r="Z162" s="4">
        <f t="shared" si="160"/>
        <v>0</v>
      </c>
      <c r="AA162" s="4">
        <f t="shared" si="160"/>
        <v>0</v>
      </c>
      <c r="AB162" s="4">
        <f t="shared" si="160"/>
        <v>0</v>
      </c>
      <c r="AC162" s="4">
        <f t="shared" si="160"/>
        <v>0</v>
      </c>
      <c r="AD162" s="14">
        <f t="shared" si="160"/>
        <v>0</v>
      </c>
    </row>
    <row r="163" ht="11.25" customHeight="1">
      <c r="A163" s="186" t="s">
        <v>198</v>
      </c>
      <c r="B163" s="14" t="s">
        <v>3876</v>
      </c>
      <c r="C163" s="4"/>
      <c r="D163" s="64">
        <f>SUMIFS(Selection!X:X,Selection!B:B,'Screws allocation'!A163)</f>
        <v>0</v>
      </c>
      <c r="E163" s="4"/>
      <c r="F163" s="13">
        <v>0.0</v>
      </c>
      <c r="G163" s="4">
        <v>0.0</v>
      </c>
      <c r="H163" s="4">
        <v>0.0</v>
      </c>
      <c r="I163" s="4">
        <v>0.0</v>
      </c>
      <c r="J163" s="4">
        <v>0.0</v>
      </c>
      <c r="K163" s="4">
        <v>0.0</v>
      </c>
      <c r="L163" s="4">
        <v>0.0</v>
      </c>
      <c r="M163" s="4">
        <v>0.0</v>
      </c>
      <c r="N163" s="4">
        <v>0.0</v>
      </c>
      <c r="O163" s="4">
        <v>0.0</v>
      </c>
      <c r="P163" s="4">
        <v>15.0</v>
      </c>
      <c r="Q163" s="14">
        <v>0.0</v>
      </c>
      <c r="R163" s="4"/>
      <c r="S163" s="13">
        <f t="shared" ref="S163:AD163" si="161">F163*$D163</f>
        <v>0</v>
      </c>
      <c r="T163" s="4">
        <f t="shared" si="161"/>
        <v>0</v>
      </c>
      <c r="U163" s="4">
        <f t="shared" si="161"/>
        <v>0</v>
      </c>
      <c r="V163" s="4">
        <f t="shared" si="161"/>
        <v>0</v>
      </c>
      <c r="W163" s="4">
        <f t="shared" si="161"/>
        <v>0</v>
      </c>
      <c r="X163" s="4">
        <f t="shared" si="161"/>
        <v>0</v>
      </c>
      <c r="Y163" s="4">
        <f t="shared" si="161"/>
        <v>0</v>
      </c>
      <c r="Z163" s="4">
        <f t="shared" si="161"/>
        <v>0</v>
      </c>
      <c r="AA163" s="4">
        <f t="shared" si="161"/>
        <v>0</v>
      </c>
      <c r="AB163" s="4">
        <f t="shared" si="161"/>
        <v>0</v>
      </c>
      <c r="AC163" s="4">
        <f t="shared" si="161"/>
        <v>0</v>
      </c>
      <c r="AD163" s="14">
        <f t="shared" si="161"/>
        <v>0</v>
      </c>
    </row>
    <row r="164" ht="11.25" customHeight="1">
      <c r="A164" s="186" t="s">
        <v>199</v>
      </c>
      <c r="B164" s="14" t="s">
        <v>3877</v>
      </c>
      <c r="C164" s="4"/>
      <c r="D164" s="64">
        <f>SUMIFS(Selection!X:X,Selection!B:B,'Screws allocation'!A164)</f>
        <v>0</v>
      </c>
      <c r="E164" s="4"/>
      <c r="F164" s="13">
        <v>0.0</v>
      </c>
      <c r="G164" s="4">
        <v>3.0</v>
      </c>
      <c r="H164" s="4">
        <v>0.0</v>
      </c>
      <c r="I164" s="4">
        <v>0.0</v>
      </c>
      <c r="J164" s="4">
        <v>0.0</v>
      </c>
      <c r="K164" s="4">
        <v>0.0</v>
      </c>
      <c r="L164" s="4">
        <v>0.0</v>
      </c>
      <c r="M164" s="4">
        <v>0.0</v>
      </c>
      <c r="N164" s="4">
        <v>0.0</v>
      </c>
      <c r="O164" s="4">
        <v>0.0</v>
      </c>
      <c r="P164" s="4">
        <v>0.0</v>
      </c>
      <c r="Q164" s="14">
        <v>0.0</v>
      </c>
      <c r="R164" s="4"/>
      <c r="S164" s="13">
        <f t="shared" ref="S164:AD164" si="162">F164*$D164</f>
        <v>0</v>
      </c>
      <c r="T164" s="4">
        <f t="shared" si="162"/>
        <v>0</v>
      </c>
      <c r="U164" s="4">
        <f t="shared" si="162"/>
        <v>0</v>
      </c>
      <c r="V164" s="4">
        <f t="shared" si="162"/>
        <v>0</v>
      </c>
      <c r="W164" s="4">
        <f t="shared" si="162"/>
        <v>0</v>
      </c>
      <c r="X164" s="4">
        <f t="shared" si="162"/>
        <v>0</v>
      </c>
      <c r="Y164" s="4">
        <f t="shared" si="162"/>
        <v>0</v>
      </c>
      <c r="Z164" s="4">
        <f t="shared" si="162"/>
        <v>0</v>
      </c>
      <c r="AA164" s="4">
        <f t="shared" si="162"/>
        <v>0</v>
      </c>
      <c r="AB164" s="4">
        <f t="shared" si="162"/>
        <v>0</v>
      </c>
      <c r="AC164" s="4">
        <f t="shared" si="162"/>
        <v>0</v>
      </c>
      <c r="AD164" s="14">
        <f t="shared" si="162"/>
        <v>0</v>
      </c>
    </row>
    <row r="165" ht="11.25" customHeight="1">
      <c r="A165" s="186" t="s">
        <v>200</v>
      </c>
      <c r="B165" s="14" t="s">
        <v>3878</v>
      </c>
      <c r="C165" s="4"/>
      <c r="D165" s="64">
        <f>SUMIFS(Selection!X:X,Selection!B:B,'Screws allocation'!A165)</f>
        <v>0</v>
      </c>
      <c r="E165" s="4"/>
      <c r="F165" s="13">
        <v>0.0</v>
      </c>
      <c r="G165" s="4">
        <v>0.0</v>
      </c>
      <c r="H165" s="4">
        <v>0.0</v>
      </c>
      <c r="I165" s="4">
        <v>3.0</v>
      </c>
      <c r="J165" s="4">
        <v>0.0</v>
      </c>
      <c r="K165" s="4">
        <v>0.0</v>
      </c>
      <c r="L165" s="4">
        <v>0.0</v>
      </c>
      <c r="M165" s="4">
        <v>0.0</v>
      </c>
      <c r="N165" s="4">
        <v>0.0</v>
      </c>
      <c r="O165" s="4">
        <v>0.0</v>
      </c>
      <c r="P165" s="4">
        <v>0.0</v>
      </c>
      <c r="Q165" s="14">
        <v>0.0</v>
      </c>
      <c r="R165" s="4"/>
      <c r="S165" s="13">
        <f t="shared" ref="S165:AD165" si="163">F165*$D165</f>
        <v>0</v>
      </c>
      <c r="T165" s="4">
        <f t="shared" si="163"/>
        <v>0</v>
      </c>
      <c r="U165" s="4">
        <f t="shared" si="163"/>
        <v>0</v>
      </c>
      <c r="V165" s="4">
        <f t="shared" si="163"/>
        <v>0</v>
      </c>
      <c r="W165" s="4">
        <f t="shared" si="163"/>
        <v>0</v>
      </c>
      <c r="X165" s="4">
        <f t="shared" si="163"/>
        <v>0</v>
      </c>
      <c r="Y165" s="4">
        <f t="shared" si="163"/>
        <v>0</v>
      </c>
      <c r="Z165" s="4">
        <f t="shared" si="163"/>
        <v>0</v>
      </c>
      <c r="AA165" s="4">
        <f t="shared" si="163"/>
        <v>0</v>
      </c>
      <c r="AB165" s="4">
        <f t="shared" si="163"/>
        <v>0</v>
      </c>
      <c r="AC165" s="4">
        <f t="shared" si="163"/>
        <v>0</v>
      </c>
      <c r="AD165" s="14">
        <f t="shared" si="163"/>
        <v>0</v>
      </c>
    </row>
    <row r="166" ht="11.25" customHeight="1">
      <c r="A166" s="186" t="s">
        <v>201</v>
      </c>
      <c r="B166" s="14" t="s">
        <v>3879</v>
      </c>
      <c r="C166" s="4"/>
      <c r="D166" s="64">
        <f>SUMIFS(Selection!X:X,Selection!B:B,'Screws allocation'!A166)</f>
        <v>0</v>
      </c>
      <c r="E166" s="4"/>
      <c r="F166" s="13">
        <v>0.0</v>
      </c>
      <c r="G166" s="4">
        <v>0.0</v>
      </c>
      <c r="H166" s="4">
        <v>0.0</v>
      </c>
      <c r="I166" s="4">
        <v>0.0</v>
      </c>
      <c r="J166" s="4">
        <v>0.0</v>
      </c>
      <c r="K166" s="4">
        <v>3.0</v>
      </c>
      <c r="L166" s="4">
        <v>0.0</v>
      </c>
      <c r="M166" s="4">
        <v>0.0</v>
      </c>
      <c r="N166" s="4">
        <v>0.0</v>
      </c>
      <c r="O166" s="4">
        <v>0.0</v>
      </c>
      <c r="P166" s="4">
        <v>0.0</v>
      </c>
      <c r="Q166" s="14">
        <v>0.0</v>
      </c>
      <c r="R166" s="4"/>
      <c r="S166" s="13">
        <f t="shared" ref="S166:AD166" si="164">F166*$D166</f>
        <v>0</v>
      </c>
      <c r="T166" s="4">
        <f t="shared" si="164"/>
        <v>0</v>
      </c>
      <c r="U166" s="4">
        <f t="shared" si="164"/>
        <v>0</v>
      </c>
      <c r="V166" s="4">
        <f t="shared" si="164"/>
        <v>0</v>
      </c>
      <c r="W166" s="4">
        <f t="shared" si="164"/>
        <v>0</v>
      </c>
      <c r="X166" s="4">
        <f t="shared" si="164"/>
        <v>0</v>
      </c>
      <c r="Y166" s="4">
        <f t="shared" si="164"/>
        <v>0</v>
      </c>
      <c r="Z166" s="4">
        <f t="shared" si="164"/>
        <v>0</v>
      </c>
      <c r="AA166" s="4">
        <f t="shared" si="164"/>
        <v>0</v>
      </c>
      <c r="AB166" s="4">
        <f t="shared" si="164"/>
        <v>0</v>
      </c>
      <c r="AC166" s="4">
        <f t="shared" si="164"/>
        <v>0</v>
      </c>
      <c r="AD166" s="14">
        <f t="shared" si="164"/>
        <v>0</v>
      </c>
    </row>
    <row r="167" ht="11.25" customHeight="1">
      <c r="A167" s="186" t="s">
        <v>202</v>
      </c>
      <c r="B167" s="14" t="s">
        <v>3880</v>
      </c>
      <c r="C167" s="4"/>
      <c r="D167" s="64">
        <f>SUMIFS(Selection!X:X,Selection!B:B,'Screws allocation'!A167)</f>
        <v>0</v>
      </c>
      <c r="E167" s="4"/>
      <c r="F167" s="13">
        <v>0.0</v>
      </c>
      <c r="G167" s="4">
        <v>0.0</v>
      </c>
      <c r="H167" s="4">
        <v>0.0</v>
      </c>
      <c r="I167" s="4">
        <v>0.0</v>
      </c>
      <c r="J167" s="4">
        <v>0.0</v>
      </c>
      <c r="K167" s="4">
        <v>0.0</v>
      </c>
      <c r="L167" s="4">
        <v>0.0</v>
      </c>
      <c r="M167" s="4">
        <v>0.0</v>
      </c>
      <c r="N167" s="4">
        <v>0.0</v>
      </c>
      <c r="O167" s="4">
        <v>0.0</v>
      </c>
      <c r="P167" s="4">
        <v>10.0</v>
      </c>
      <c r="Q167" s="14">
        <v>0.0</v>
      </c>
      <c r="R167" s="4"/>
      <c r="S167" s="13">
        <f t="shared" ref="S167:AD167" si="165">F167*$D167</f>
        <v>0</v>
      </c>
      <c r="T167" s="4">
        <f t="shared" si="165"/>
        <v>0</v>
      </c>
      <c r="U167" s="4">
        <f t="shared" si="165"/>
        <v>0</v>
      </c>
      <c r="V167" s="4">
        <f t="shared" si="165"/>
        <v>0</v>
      </c>
      <c r="W167" s="4">
        <f t="shared" si="165"/>
        <v>0</v>
      </c>
      <c r="X167" s="4">
        <f t="shared" si="165"/>
        <v>0</v>
      </c>
      <c r="Y167" s="4">
        <f t="shared" si="165"/>
        <v>0</v>
      </c>
      <c r="Z167" s="4">
        <f t="shared" si="165"/>
        <v>0</v>
      </c>
      <c r="AA167" s="4">
        <f t="shared" si="165"/>
        <v>0</v>
      </c>
      <c r="AB167" s="4">
        <f t="shared" si="165"/>
        <v>0</v>
      </c>
      <c r="AC167" s="4">
        <f t="shared" si="165"/>
        <v>0</v>
      </c>
      <c r="AD167" s="14">
        <f t="shared" si="165"/>
        <v>0</v>
      </c>
    </row>
    <row r="168" ht="11.25" customHeight="1">
      <c r="A168" s="186" t="s">
        <v>203</v>
      </c>
      <c r="B168" s="14" t="s">
        <v>3881</v>
      </c>
      <c r="C168" s="4"/>
      <c r="D168" s="64">
        <f>SUMIFS(Selection!X:X,Selection!B:B,'Screws allocation'!A168)</f>
        <v>0</v>
      </c>
      <c r="E168" s="4"/>
      <c r="F168" s="13">
        <v>0.0</v>
      </c>
      <c r="G168" s="4">
        <v>0.0</v>
      </c>
      <c r="H168" s="4">
        <v>0.0</v>
      </c>
      <c r="I168" s="4">
        <v>0.0</v>
      </c>
      <c r="J168" s="4">
        <v>0.0</v>
      </c>
      <c r="K168" s="4">
        <v>2.0</v>
      </c>
      <c r="L168" s="4">
        <v>0.0</v>
      </c>
      <c r="M168" s="4">
        <v>0.0</v>
      </c>
      <c r="N168" s="4">
        <v>0.0</v>
      </c>
      <c r="O168" s="4">
        <v>0.0</v>
      </c>
      <c r="P168" s="4"/>
      <c r="Q168" s="14">
        <v>0.0</v>
      </c>
      <c r="R168" s="4"/>
      <c r="S168" s="13">
        <f t="shared" ref="S168:AD168" si="166">F168*$D168</f>
        <v>0</v>
      </c>
      <c r="T168" s="4">
        <f t="shared" si="166"/>
        <v>0</v>
      </c>
      <c r="U168" s="4">
        <f t="shared" si="166"/>
        <v>0</v>
      </c>
      <c r="V168" s="4">
        <f t="shared" si="166"/>
        <v>0</v>
      </c>
      <c r="W168" s="4">
        <f t="shared" si="166"/>
        <v>0</v>
      </c>
      <c r="X168" s="4">
        <f t="shared" si="166"/>
        <v>0</v>
      </c>
      <c r="Y168" s="4">
        <f t="shared" si="166"/>
        <v>0</v>
      </c>
      <c r="Z168" s="4">
        <f t="shared" si="166"/>
        <v>0</v>
      </c>
      <c r="AA168" s="4">
        <f t="shared" si="166"/>
        <v>0</v>
      </c>
      <c r="AB168" s="4">
        <f t="shared" si="166"/>
        <v>0</v>
      </c>
      <c r="AC168" s="4">
        <f t="shared" si="166"/>
        <v>0</v>
      </c>
      <c r="AD168" s="14">
        <f t="shared" si="166"/>
        <v>0</v>
      </c>
    </row>
    <row r="169" ht="11.25" customHeight="1">
      <c r="A169" s="186" t="s">
        <v>204</v>
      </c>
      <c r="B169" s="14" t="s">
        <v>3882</v>
      </c>
      <c r="C169" s="4"/>
      <c r="D169" s="64">
        <f>SUMIFS(Selection!X:X,Selection!B:B,'Screws allocation'!A169)</f>
        <v>0</v>
      </c>
      <c r="E169" s="4"/>
      <c r="F169" s="13">
        <v>0.0</v>
      </c>
      <c r="G169" s="4">
        <v>0.0</v>
      </c>
      <c r="H169" s="4">
        <v>0.0</v>
      </c>
      <c r="I169" s="4">
        <v>0.0</v>
      </c>
      <c r="J169" s="4">
        <v>0.0</v>
      </c>
      <c r="K169" s="4">
        <v>0.0</v>
      </c>
      <c r="L169" s="4">
        <v>0.0</v>
      </c>
      <c r="M169" s="4">
        <v>0.0</v>
      </c>
      <c r="N169" s="4">
        <v>0.0</v>
      </c>
      <c r="O169" s="4">
        <v>0.0</v>
      </c>
      <c r="P169" s="4">
        <v>6.0</v>
      </c>
      <c r="Q169" s="14">
        <v>0.0</v>
      </c>
      <c r="R169" s="4"/>
      <c r="S169" s="13">
        <f t="shared" ref="S169:AD169" si="167">F169*$D169</f>
        <v>0</v>
      </c>
      <c r="T169" s="4">
        <f t="shared" si="167"/>
        <v>0</v>
      </c>
      <c r="U169" s="4">
        <f t="shared" si="167"/>
        <v>0</v>
      </c>
      <c r="V169" s="4">
        <f t="shared" si="167"/>
        <v>0</v>
      </c>
      <c r="W169" s="4">
        <f t="shared" si="167"/>
        <v>0</v>
      </c>
      <c r="X169" s="4">
        <f t="shared" si="167"/>
        <v>0</v>
      </c>
      <c r="Y169" s="4">
        <f t="shared" si="167"/>
        <v>0</v>
      </c>
      <c r="Z169" s="4">
        <f t="shared" si="167"/>
        <v>0</v>
      </c>
      <c r="AA169" s="4">
        <f t="shared" si="167"/>
        <v>0</v>
      </c>
      <c r="AB169" s="4">
        <f t="shared" si="167"/>
        <v>0</v>
      </c>
      <c r="AC169" s="4">
        <f t="shared" si="167"/>
        <v>0</v>
      </c>
      <c r="AD169" s="14">
        <f t="shared" si="167"/>
        <v>0</v>
      </c>
    </row>
    <row r="170" ht="11.25" customHeight="1">
      <c r="A170" s="186" t="s">
        <v>210</v>
      </c>
      <c r="B170" s="14" t="s">
        <v>3883</v>
      </c>
      <c r="C170" s="4"/>
      <c r="D170" s="64">
        <f>SUMIFS(Selection!X:X,Selection!B:B,'Screws allocation'!A170)</f>
        <v>0</v>
      </c>
      <c r="E170" s="4"/>
      <c r="F170" s="13">
        <v>0.0</v>
      </c>
      <c r="G170" s="4">
        <v>0.0</v>
      </c>
      <c r="H170" s="4">
        <v>0.0</v>
      </c>
      <c r="I170" s="4">
        <v>1.0</v>
      </c>
      <c r="J170" s="4">
        <v>0.0</v>
      </c>
      <c r="K170" s="4">
        <v>0.0</v>
      </c>
      <c r="L170" s="4">
        <v>0.0</v>
      </c>
      <c r="M170" s="4">
        <v>0.0</v>
      </c>
      <c r="N170" s="4">
        <v>0.0</v>
      </c>
      <c r="O170" s="4">
        <v>0.0</v>
      </c>
      <c r="P170" s="4">
        <v>10.0</v>
      </c>
      <c r="Q170" s="14">
        <v>0.0</v>
      </c>
      <c r="R170" s="4"/>
      <c r="S170" s="13">
        <f t="shared" ref="S170:AD170" si="168">F170*$D170</f>
        <v>0</v>
      </c>
      <c r="T170" s="4">
        <f t="shared" si="168"/>
        <v>0</v>
      </c>
      <c r="U170" s="4">
        <f t="shared" si="168"/>
        <v>0</v>
      </c>
      <c r="V170" s="4">
        <f t="shared" si="168"/>
        <v>0</v>
      </c>
      <c r="W170" s="4">
        <f t="shared" si="168"/>
        <v>0</v>
      </c>
      <c r="X170" s="4">
        <f t="shared" si="168"/>
        <v>0</v>
      </c>
      <c r="Y170" s="4">
        <f t="shared" si="168"/>
        <v>0</v>
      </c>
      <c r="Z170" s="4">
        <f t="shared" si="168"/>
        <v>0</v>
      </c>
      <c r="AA170" s="4">
        <f t="shared" si="168"/>
        <v>0</v>
      </c>
      <c r="AB170" s="4">
        <f t="shared" si="168"/>
        <v>0</v>
      </c>
      <c r="AC170" s="4">
        <f t="shared" si="168"/>
        <v>0</v>
      </c>
      <c r="AD170" s="14">
        <f t="shared" si="168"/>
        <v>0</v>
      </c>
    </row>
    <row r="171" ht="11.25" customHeight="1">
      <c r="A171" s="186" t="s">
        <v>211</v>
      </c>
      <c r="B171" s="14" t="s">
        <v>3884</v>
      </c>
      <c r="C171" s="4"/>
      <c r="D171" s="64">
        <f>SUMIFS(Selection!X:X,Selection!B:B,'Screws allocation'!A171)</f>
        <v>0</v>
      </c>
      <c r="E171" s="4"/>
      <c r="F171" s="13">
        <v>0.0</v>
      </c>
      <c r="G171" s="4">
        <v>0.0</v>
      </c>
      <c r="H171" s="4">
        <v>0.0</v>
      </c>
      <c r="I171" s="4">
        <v>3.0</v>
      </c>
      <c r="J171" s="4">
        <v>0.0</v>
      </c>
      <c r="K171" s="4">
        <v>0.0</v>
      </c>
      <c r="L171" s="4">
        <v>0.0</v>
      </c>
      <c r="M171" s="4">
        <v>0.0</v>
      </c>
      <c r="N171" s="4">
        <v>0.0</v>
      </c>
      <c r="O171" s="4">
        <v>0.0</v>
      </c>
      <c r="P171" s="4">
        <v>0.0</v>
      </c>
      <c r="Q171" s="14">
        <v>0.0</v>
      </c>
      <c r="R171" s="4"/>
      <c r="S171" s="13">
        <f t="shared" ref="S171:AD171" si="169">F171*$D171</f>
        <v>0</v>
      </c>
      <c r="T171" s="4">
        <f t="shared" si="169"/>
        <v>0</v>
      </c>
      <c r="U171" s="4">
        <f t="shared" si="169"/>
        <v>0</v>
      </c>
      <c r="V171" s="4">
        <f t="shared" si="169"/>
        <v>0</v>
      </c>
      <c r="W171" s="4">
        <f t="shared" si="169"/>
        <v>0</v>
      </c>
      <c r="X171" s="4">
        <f t="shared" si="169"/>
        <v>0</v>
      </c>
      <c r="Y171" s="4">
        <f t="shared" si="169"/>
        <v>0</v>
      </c>
      <c r="Z171" s="4">
        <f t="shared" si="169"/>
        <v>0</v>
      </c>
      <c r="AA171" s="4">
        <f t="shared" si="169"/>
        <v>0</v>
      </c>
      <c r="AB171" s="4">
        <f t="shared" si="169"/>
        <v>0</v>
      </c>
      <c r="AC171" s="4">
        <f t="shared" si="169"/>
        <v>0</v>
      </c>
      <c r="AD171" s="14">
        <f t="shared" si="169"/>
        <v>0</v>
      </c>
    </row>
    <row r="172" ht="11.25" customHeight="1">
      <c r="A172" s="186" t="s">
        <v>212</v>
      </c>
      <c r="B172" s="14" t="s">
        <v>3885</v>
      </c>
      <c r="C172" s="4"/>
      <c r="D172" s="64">
        <f>SUMIFS(Selection!X:X,Selection!B:B,'Screws allocation'!A172)</f>
        <v>0</v>
      </c>
      <c r="E172" s="4"/>
      <c r="F172" s="13">
        <v>0.0</v>
      </c>
      <c r="G172" s="4">
        <v>0.0</v>
      </c>
      <c r="H172" s="4">
        <v>0.0</v>
      </c>
      <c r="I172" s="4">
        <v>3.0</v>
      </c>
      <c r="J172" s="4">
        <v>0.0</v>
      </c>
      <c r="K172" s="4">
        <v>0.0</v>
      </c>
      <c r="L172" s="4">
        <v>0.0</v>
      </c>
      <c r="M172" s="4">
        <v>0.0</v>
      </c>
      <c r="N172" s="4">
        <v>0.0</v>
      </c>
      <c r="O172" s="4">
        <v>0.0</v>
      </c>
      <c r="P172" s="4">
        <v>0.0</v>
      </c>
      <c r="Q172" s="14">
        <v>0.0</v>
      </c>
      <c r="R172" s="4"/>
      <c r="S172" s="13">
        <f t="shared" ref="S172:AD172" si="170">F172*$D172</f>
        <v>0</v>
      </c>
      <c r="T172" s="4">
        <f t="shared" si="170"/>
        <v>0</v>
      </c>
      <c r="U172" s="4">
        <f t="shared" si="170"/>
        <v>0</v>
      </c>
      <c r="V172" s="4">
        <f t="shared" si="170"/>
        <v>0</v>
      </c>
      <c r="W172" s="4">
        <f t="shared" si="170"/>
        <v>0</v>
      </c>
      <c r="X172" s="4">
        <f t="shared" si="170"/>
        <v>0</v>
      </c>
      <c r="Y172" s="4">
        <f t="shared" si="170"/>
        <v>0</v>
      </c>
      <c r="Z172" s="4">
        <f t="shared" si="170"/>
        <v>0</v>
      </c>
      <c r="AA172" s="4">
        <f t="shared" si="170"/>
        <v>0</v>
      </c>
      <c r="AB172" s="4">
        <f t="shared" si="170"/>
        <v>0</v>
      </c>
      <c r="AC172" s="4">
        <f t="shared" si="170"/>
        <v>0</v>
      </c>
      <c r="AD172" s="14">
        <f t="shared" si="170"/>
        <v>0</v>
      </c>
    </row>
    <row r="173" ht="11.25" customHeight="1">
      <c r="A173" s="186" t="s">
        <v>209</v>
      </c>
      <c r="B173" s="14" t="s">
        <v>3886</v>
      </c>
      <c r="C173" s="4"/>
      <c r="D173" s="64">
        <f>SUMIFS(Selection!X:X,Selection!B:B,'Screws allocation'!A173)</f>
        <v>0</v>
      </c>
      <c r="E173" s="4"/>
      <c r="F173" s="13">
        <v>0.0</v>
      </c>
      <c r="G173" s="4">
        <v>0.0</v>
      </c>
      <c r="H173" s="4">
        <v>0.0</v>
      </c>
      <c r="I173" s="4">
        <v>4.0</v>
      </c>
      <c r="J173" s="4">
        <v>0.0</v>
      </c>
      <c r="K173" s="4">
        <v>0.0</v>
      </c>
      <c r="L173" s="4">
        <v>0.0</v>
      </c>
      <c r="M173" s="4">
        <v>0.0</v>
      </c>
      <c r="N173" s="4">
        <v>0.0</v>
      </c>
      <c r="O173" s="4">
        <v>0.0</v>
      </c>
      <c r="P173" s="4">
        <v>0.0</v>
      </c>
      <c r="Q173" s="14">
        <v>0.0</v>
      </c>
      <c r="R173" s="4"/>
      <c r="S173" s="13">
        <f t="shared" ref="S173:AD173" si="171">F173*$D173</f>
        <v>0</v>
      </c>
      <c r="T173" s="4">
        <f t="shared" si="171"/>
        <v>0</v>
      </c>
      <c r="U173" s="4">
        <f t="shared" si="171"/>
        <v>0</v>
      </c>
      <c r="V173" s="4">
        <f t="shared" si="171"/>
        <v>0</v>
      </c>
      <c r="W173" s="4">
        <f t="shared" si="171"/>
        <v>0</v>
      </c>
      <c r="X173" s="4">
        <f t="shared" si="171"/>
        <v>0</v>
      </c>
      <c r="Y173" s="4">
        <f t="shared" si="171"/>
        <v>0</v>
      </c>
      <c r="Z173" s="4">
        <f t="shared" si="171"/>
        <v>0</v>
      </c>
      <c r="AA173" s="4">
        <f t="shared" si="171"/>
        <v>0</v>
      </c>
      <c r="AB173" s="4">
        <f t="shared" si="171"/>
        <v>0</v>
      </c>
      <c r="AC173" s="4">
        <f t="shared" si="171"/>
        <v>0</v>
      </c>
      <c r="AD173" s="14">
        <f t="shared" si="171"/>
        <v>0</v>
      </c>
    </row>
    <row r="174" ht="11.25" customHeight="1">
      <c r="A174" s="186" t="s">
        <v>208</v>
      </c>
      <c r="B174" s="14" t="s">
        <v>3887</v>
      </c>
      <c r="C174" s="4"/>
      <c r="D174" s="64">
        <f>SUMIFS(Selection!X:X,Selection!B:B,'Screws allocation'!A174)</f>
        <v>0</v>
      </c>
      <c r="E174" s="4"/>
      <c r="F174" s="13">
        <v>0.0</v>
      </c>
      <c r="G174" s="4">
        <v>0.0</v>
      </c>
      <c r="H174" s="4">
        <v>5.0</v>
      </c>
      <c r="I174" s="4"/>
      <c r="J174" s="4">
        <v>0.0</v>
      </c>
      <c r="K174" s="4">
        <v>0.0</v>
      </c>
      <c r="L174" s="4">
        <v>0.0</v>
      </c>
      <c r="M174" s="4">
        <v>0.0</v>
      </c>
      <c r="N174" s="4">
        <v>0.0</v>
      </c>
      <c r="O174" s="4">
        <v>0.0</v>
      </c>
      <c r="P174" s="4">
        <v>0.0</v>
      </c>
      <c r="Q174" s="14">
        <v>0.0</v>
      </c>
      <c r="R174" s="4"/>
      <c r="S174" s="13">
        <f t="shared" ref="S174:AD174" si="172">F174*$D174</f>
        <v>0</v>
      </c>
      <c r="T174" s="4">
        <f t="shared" si="172"/>
        <v>0</v>
      </c>
      <c r="U174" s="4">
        <f t="shared" si="172"/>
        <v>0</v>
      </c>
      <c r="V174" s="4">
        <f t="shared" si="172"/>
        <v>0</v>
      </c>
      <c r="W174" s="4">
        <f t="shared" si="172"/>
        <v>0</v>
      </c>
      <c r="X174" s="4">
        <f t="shared" si="172"/>
        <v>0</v>
      </c>
      <c r="Y174" s="4">
        <f t="shared" si="172"/>
        <v>0</v>
      </c>
      <c r="Z174" s="4">
        <f t="shared" si="172"/>
        <v>0</v>
      </c>
      <c r="AA174" s="4">
        <f t="shared" si="172"/>
        <v>0</v>
      </c>
      <c r="AB174" s="4">
        <f t="shared" si="172"/>
        <v>0</v>
      </c>
      <c r="AC174" s="4">
        <f t="shared" si="172"/>
        <v>0</v>
      </c>
      <c r="AD174" s="14">
        <f t="shared" si="172"/>
        <v>0</v>
      </c>
    </row>
    <row r="175" ht="11.25" customHeight="1">
      <c r="A175" s="186" t="s">
        <v>206</v>
      </c>
      <c r="B175" s="14" t="s">
        <v>3888</v>
      </c>
      <c r="C175" s="4"/>
      <c r="D175" s="64">
        <f>SUMIFS(Selection!X:X,Selection!B:B,'Screws allocation'!A175)</f>
        <v>0</v>
      </c>
      <c r="E175" s="4"/>
      <c r="F175" s="13">
        <v>0.0</v>
      </c>
      <c r="G175" s="4">
        <v>0.0</v>
      </c>
      <c r="H175" s="4">
        <v>0.0</v>
      </c>
      <c r="I175" s="4">
        <v>0.0</v>
      </c>
      <c r="J175" s="4">
        <v>0.0</v>
      </c>
      <c r="K175" s="4">
        <v>0.0</v>
      </c>
      <c r="L175" s="4">
        <v>0.0</v>
      </c>
      <c r="M175" s="4">
        <v>0.0</v>
      </c>
      <c r="N175" s="4">
        <v>0.0</v>
      </c>
      <c r="O175" s="4">
        <v>0.0</v>
      </c>
      <c r="P175" s="4">
        <v>10.0</v>
      </c>
      <c r="Q175" s="14">
        <v>0.0</v>
      </c>
      <c r="R175" s="4"/>
      <c r="S175" s="13">
        <f t="shared" ref="S175:AD175" si="173">F175*$D175</f>
        <v>0</v>
      </c>
      <c r="T175" s="4">
        <f t="shared" si="173"/>
        <v>0</v>
      </c>
      <c r="U175" s="4">
        <f t="shared" si="173"/>
        <v>0</v>
      </c>
      <c r="V175" s="4">
        <f t="shared" si="173"/>
        <v>0</v>
      </c>
      <c r="W175" s="4">
        <f t="shared" si="173"/>
        <v>0</v>
      </c>
      <c r="X175" s="4">
        <f t="shared" si="173"/>
        <v>0</v>
      </c>
      <c r="Y175" s="4">
        <f t="shared" si="173"/>
        <v>0</v>
      </c>
      <c r="Z175" s="4">
        <f t="shared" si="173"/>
        <v>0</v>
      </c>
      <c r="AA175" s="4">
        <f t="shared" si="173"/>
        <v>0</v>
      </c>
      <c r="AB175" s="4">
        <f t="shared" si="173"/>
        <v>0</v>
      </c>
      <c r="AC175" s="4">
        <f t="shared" si="173"/>
        <v>0</v>
      </c>
      <c r="AD175" s="14">
        <f t="shared" si="173"/>
        <v>0</v>
      </c>
    </row>
    <row r="176" ht="11.25" customHeight="1">
      <c r="A176" s="186" t="s">
        <v>207</v>
      </c>
      <c r="B176" s="14" t="s">
        <v>3889</v>
      </c>
      <c r="C176" s="4"/>
      <c r="D176" s="64">
        <f>SUMIFS(Selection!X:X,Selection!B:B,'Screws allocation'!A176)</f>
        <v>0</v>
      </c>
      <c r="E176" s="4"/>
      <c r="F176" s="13">
        <v>0.0</v>
      </c>
      <c r="G176" s="4">
        <v>0.0</v>
      </c>
      <c r="H176" s="4">
        <v>0.0</v>
      </c>
      <c r="I176" s="4">
        <v>0.0</v>
      </c>
      <c r="J176" s="4">
        <v>0.0</v>
      </c>
      <c r="K176" s="4">
        <v>0.0</v>
      </c>
      <c r="L176" s="4">
        <v>0.0</v>
      </c>
      <c r="M176" s="4">
        <v>0.0</v>
      </c>
      <c r="N176" s="4">
        <v>0.0</v>
      </c>
      <c r="O176" s="4">
        <v>0.0</v>
      </c>
      <c r="P176" s="4">
        <v>10.0</v>
      </c>
      <c r="Q176" s="14">
        <v>0.0</v>
      </c>
      <c r="R176" s="4"/>
      <c r="S176" s="13">
        <f t="shared" ref="S176:AD176" si="174">F176*$D176</f>
        <v>0</v>
      </c>
      <c r="T176" s="4">
        <f t="shared" si="174"/>
        <v>0</v>
      </c>
      <c r="U176" s="4">
        <f t="shared" si="174"/>
        <v>0</v>
      </c>
      <c r="V176" s="4">
        <f t="shared" si="174"/>
        <v>0</v>
      </c>
      <c r="W176" s="4">
        <f t="shared" si="174"/>
        <v>0</v>
      </c>
      <c r="X176" s="4">
        <f t="shared" si="174"/>
        <v>0</v>
      </c>
      <c r="Y176" s="4">
        <f t="shared" si="174"/>
        <v>0</v>
      </c>
      <c r="Z176" s="4">
        <f t="shared" si="174"/>
        <v>0</v>
      </c>
      <c r="AA176" s="4">
        <f t="shared" si="174"/>
        <v>0</v>
      </c>
      <c r="AB176" s="4">
        <f t="shared" si="174"/>
        <v>0</v>
      </c>
      <c r="AC176" s="4">
        <f t="shared" si="174"/>
        <v>0</v>
      </c>
      <c r="AD176" s="14">
        <f t="shared" si="174"/>
        <v>0</v>
      </c>
    </row>
    <row r="177" ht="11.25" customHeight="1">
      <c r="A177" s="186" t="s">
        <v>205</v>
      </c>
      <c r="B177" s="14" t="s">
        <v>3890</v>
      </c>
      <c r="C177" s="4"/>
      <c r="D177" s="64">
        <f>SUMIFS(Selection!X:X,Selection!B:B,'Screws allocation'!A177)</f>
        <v>0</v>
      </c>
      <c r="E177" s="4"/>
      <c r="F177" s="13">
        <v>0.0</v>
      </c>
      <c r="G177" s="4">
        <v>0.0</v>
      </c>
      <c r="H177" s="4">
        <v>0.0</v>
      </c>
      <c r="I177" s="4">
        <v>0.0</v>
      </c>
      <c r="J177" s="4">
        <v>0.0</v>
      </c>
      <c r="K177" s="4">
        <v>0.0</v>
      </c>
      <c r="L177" s="4">
        <v>0.0</v>
      </c>
      <c r="M177" s="4">
        <v>0.0</v>
      </c>
      <c r="N177" s="4">
        <v>0.0</v>
      </c>
      <c r="O177" s="4">
        <v>0.0</v>
      </c>
      <c r="P177" s="4">
        <v>20.0</v>
      </c>
      <c r="Q177" s="14">
        <v>0.0</v>
      </c>
      <c r="R177" s="4"/>
      <c r="S177" s="13">
        <f t="shared" ref="S177:AD177" si="175">F177*$D177</f>
        <v>0</v>
      </c>
      <c r="T177" s="4">
        <f t="shared" si="175"/>
        <v>0</v>
      </c>
      <c r="U177" s="4">
        <f t="shared" si="175"/>
        <v>0</v>
      </c>
      <c r="V177" s="4">
        <f t="shared" si="175"/>
        <v>0</v>
      </c>
      <c r="W177" s="4">
        <f t="shared" si="175"/>
        <v>0</v>
      </c>
      <c r="X177" s="4">
        <f t="shared" si="175"/>
        <v>0</v>
      </c>
      <c r="Y177" s="4">
        <f t="shared" si="175"/>
        <v>0</v>
      </c>
      <c r="Z177" s="4">
        <f t="shared" si="175"/>
        <v>0</v>
      </c>
      <c r="AA177" s="4">
        <f t="shared" si="175"/>
        <v>0</v>
      </c>
      <c r="AB177" s="4">
        <f t="shared" si="175"/>
        <v>0</v>
      </c>
      <c r="AC177" s="4">
        <f t="shared" si="175"/>
        <v>0</v>
      </c>
      <c r="AD177" s="14">
        <f t="shared" si="175"/>
        <v>0</v>
      </c>
    </row>
    <row r="178" ht="11.25" customHeight="1">
      <c r="A178" s="186" t="s">
        <v>223</v>
      </c>
      <c r="B178" s="14" t="s">
        <v>3891</v>
      </c>
      <c r="C178" s="4"/>
      <c r="D178" s="64">
        <f>SUMIFS(Selection!X:X,Selection!B:B,'Screws allocation'!A178)</f>
        <v>0</v>
      </c>
      <c r="E178" s="4"/>
      <c r="F178" s="13">
        <v>0.0</v>
      </c>
      <c r="G178" s="4">
        <v>0.0</v>
      </c>
      <c r="H178" s="4">
        <v>0.0</v>
      </c>
      <c r="I178" s="4">
        <v>0.0</v>
      </c>
      <c r="J178" s="4">
        <v>0.0</v>
      </c>
      <c r="K178" s="4">
        <v>0.0</v>
      </c>
      <c r="L178" s="4">
        <v>0.0</v>
      </c>
      <c r="M178" s="4">
        <v>0.0</v>
      </c>
      <c r="N178" s="4">
        <v>0.0</v>
      </c>
      <c r="O178" s="4">
        <v>0.0</v>
      </c>
      <c r="P178" s="4">
        <v>6.0</v>
      </c>
      <c r="Q178" s="14">
        <v>0.0</v>
      </c>
      <c r="R178" s="4"/>
      <c r="S178" s="13">
        <f t="shared" ref="S178:AD178" si="176">F178*$D178</f>
        <v>0</v>
      </c>
      <c r="T178" s="4">
        <f t="shared" si="176"/>
        <v>0</v>
      </c>
      <c r="U178" s="4">
        <f t="shared" si="176"/>
        <v>0</v>
      </c>
      <c r="V178" s="4">
        <f t="shared" si="176"/>
        <v>0</v>
      </c>
      <c r="W178" s="4">
        <f t="shared" si="176"/>
        <v>0</v>
      </c>
      <c r="X178" s="4">
        <f t="shared" si="176"/>
        <v>0</v>
      </c>
      <c r="Y178" s="4">
        <f t="shared" si="176"/>
        <v>0</v>
      </c>
      <c r="Z178" s="4">
        <f t="shared" si="176"/>
        <v>0</v>
      </c>
      <c r="AA178" s="4">
        <f t="shared" si="176"/>
        <v>0</v>
      </c>
      <c r="AB178" s="4">
        <f t="shared" si="176"/>
        <v>0</v>
      </c>
      <c r="AC178" s="4">
        <f t="shared" si="176"/>
        <v>0</v>
      </c>
      <c r="AD178" s="14">
        <f t="shared" si="176"/>
        <v>0</v>
      </c>
    </row>
    <row r="179" ht="11.25" customHeight="1">
      <c r="A179" s="186" t="s">
        <v>274</v>
      </c>
      <c r="B179" s="14" t="s">
        <v>3892</v>
      </c>
      <c r="C179" s="4"/>
      <c r="D179" s="64">
        <f>SUMIFS(Selection!X:X,Selection!B:B,'Screws allocation'!A179)</f>
        <v>0</v>
      </c>
      <c r="E179" s="4"/>
      <c r="F179" s="1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4">
        <v>12.0</v>
      </c>
      <c r="R179" s="4"/>
      <c r="S179" s="13">
        <f t="shared" ref="S179:AD179" si="177">F179*$D179</f>
        <v>0</v>
      </c>
      <c r="T179" s="4">
        <f t="shared" si="177"/>
        <v>0</v>
      </c>
      <c r="U179" s="4">
        <f t="shared" si="177"/>
        <v>0</v>
      </c>
      <c r="V179" s="4">
        <f t="shared" si="177"/>
        <v>0</v>
      </c>
      <c r="W179" s="4">
        <f t="shared" si="177"/>
        <v>0</v>
      </c>
      <c r="X179" s="4">
        <f t="shared" si="177"/>
        <v>0</v>
      </c>
      <c r="Y179" s="4">
        <f t="shared" si="177"/>
        <v>0</v>
      </c>
      <c r="Z179" s="4">
        <f t="shared" si="177"/>
        <v>0</v>
      </c>
      <c r="AA179" s="4">
        <f t="shared" si="177"/>
        <v>0</v>
      </c>
      <c r="AB179" s="4">
        <f t="shared" si="177"/>
        <v>0</v>
      </c>
      <c r="AC179" s="4">
        <f t="shared" si="177"/>
        <v>0</v>
      </c>
      <c r="AD179" s="14">
        <f t="shared" si="177"/>
        <v>0</v>
      </c>
    </row>
    <row r="180" ht="11.25" customHeight="1">
      <c r="A180" s="186" t="s">
        <v>276</v>
      </c>
      <c r="B180" s="14" t="s">
        <v>3893</v>
      </c>
      <c r="C180" s="4"/>
      <c r="D180" s="64">
        <f>SUMIFS(Selection!X:X,Selection!B:B,'Screws allocation'!A180)</f>
        <v>0</v>
      </c>
      <c r="E180" s="4"/>
      <c r="F180" s="1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4">
        <v>4.0</v>
      </c>
      <c r="R180" s="4"/>
      <c r="S180" s="13">
        <f t="shared" ref="S180:AD180" si="178">F180*$D180</f>
        <v>0</v>
      </c>
      <c r="T180" s="4">
        <f t="shared" si="178"/>
        <v>0</v>
      </c>
      <c r="U180" s="4">
        <f t="shared" si="178"/>
        <v>0</v>
      </c>
      <c r="V180" s="4">
        <f t="shared" si="178"/>
        <v>0</v>
      </c>
      <c r="W180" s="4">
        <f t="shared" si="178"/>
        <v>0</v>
      </c>
      <c r="X180" s="4">
        <f t="shared" si="178"/>
        <v>0</v>
      </c>
      <c r="Y180" s="4">
        <f t="shared" si="178"/>
        <v>0</v>
      </c>
      <c r="Z180" s="4">
        <f t="shared" si="178"/>
        <v>0</v>
      </c>
      <c r="AA180" s="4">
        <f t="shared" si="178"/>
        <v>0</v>
      </c>
      <c r="AB180" s="4">
        <f t="shared" si="178"/>
        <v>0</v>
      </c>
      <c r="AC180" s="4">
        <f t="shared" si="178"/>
        <v>0</v>
      </c>
      <c r="AD180" s="14">
        <f t="shared" si="178"/>
        <v>0</v>
      </c>
    </row>
    <row r="181" ht="11.25" customHeight="1">
      <c r="A181" s="186" t="s">
        <v>278</v>
      </c>
      <c r="B181" s="14" t="s">
        <v>3894</v>
      </c>
      <c r="C181" s="4"/>
      <c r="D181" s="64">
        <f>SUMIFS(Selection!X:X,Selection!B:B,'Screws allocation'!A181)</f>
        <v>0</v>
      </c>
      <c r="E181" s="4"/>
      <c r="F181" s="1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4">
        <v>4.0</v>
      </c>
      <c r="R181" s="4"/>
      <c r="S181" s="13">
        <f t="shared" ref="S181:AD181" si="179">F181*$D181</f>
        <v>0</v>
      </c>
      <c r="T181" s="4">
        <f t="shared" si="179"/>
        <v>0</v>
      </c>
      <c r="U181" s="4">
        <f t="shared" si="179"/>
        <v>0</v>
      </c>
      <c r="V181" s="4">
        <f t="shared" si="179"/>
        <v>0</v>
      </c>
      <c r="W181" s="4">
        <f t="shared" si="179"/>
        <v>0</v>
      </c>
      <c r="X181" s="4">
        <f t="shared" si="179"/>
        <v>0</v>
      </c>
      <c r="Y181" s="4">
        <f t="shared" si="179"/>
        <v>0</v>
      </c>
      <c r="Z181" s="4">
        <f t="shared" si="179"/>
        <v>0</v>
      </c>
      <c r="AA181" s="4">
        <f t="shared" si="179"/>
        <v>0</v>
      </c>
      <c r="AB181" s="4">
        <f t="shared" si="179"/>
        <v>0</v>
      </c>
      <c r="AC181" s="4">
        <f t="shared" si="179"/>
        <v>0</v>
      </c>
      <c r="AD181" s="14">
        <f t="shared" si="179"/>
        <v>0</v>
      </c>
    </row>
    <row r="182" ht="11.25" customHeight="1">
      <c r="A182" s="186" t="s">
        <v>280</v>
      </c>
      <c r="B182" s="14" t="s">
        <v>3895</v>
      </c>
      <c r="C182" s="4"/>
      <c r="D182" s="64">
        <f>SUMIFS(Selection!X:X,Selection!B:B,'Screws allocation'!A182)</f>
        <v>0</v>
      </c>
      <c r="E182" s="4"/>
      <c r="F182" s="1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4">
        <v>4.0</v>
      </c>
      <c r="R182" s="4"/>
      <c r="S182" s="13">
        <f t="shared" ref="S182:AD182" si="180">F182*$D182</f>
        <v>0</v>
      </c>
      <c r="T182" s="4">
        <f t="shared" si="180"/>
        <v>0</v>
      </c>
      <c r="U182" s="4">
        <f t="shared" si="180"/>
        <v>0</v>
      </c>
      <c r="V182" s="4">
        <f t="shared" si="180"/>
        <v>0</v>
      </c>
      <c r="W182" s="4">
        <f t="shared" si="180"/>
        <v>0</v>
      </c>
      <c r="X182" s="4">
        <f t="shared" si="180"/>
        <v>0</v>
      </c>
      <c r="Y182" s="4">
        <f t="shared" si="180"/>
        <v>0</v>
      </c>
      <c r="Z182" s="4">
        <f t="shared" si="180"/>
        <v>0</v>
      </c>
      <c r="AA182" s="4">
        <f t="shared" si="180"/>
        <v>0</v>
      </c>
      <c r="AB182" s="4">
        <f t="shared" si="180"/>
        <v>0</v>
      </c>
      <c r="AC182" s="4">
        <f t="shared" si="180"/>
        <v>0</v>
      </c>
      <c r="AD182" s="14">
        <f t="shared" si="180"/>
        <v>0</v>
      </c>
    </row>
    <row r="183" ht="11.25" customHeight="1">
      <c r="A183" s="186" t="s">
        <v>224</v>
      </c>
      <c r="B183" s="14" t="s">
        <v>3896</v>
      </c>
      <c r="C183" s="4"/>
      <c r="D183" s="64">
        <f>SUMIFS(Selection!X:X,Selection!B:B,'Screws allocation'!A183)</f>
        <v>0</v>
      </c>
      <c r="E183" s="4"/>
      <c r="F183" s="13"/>
      <c r="G183" s="4">
        <v>20.0</v>
      </c>
      <c r="H183" s="4"/>
      <c r="I183" s="4"/>
      <c r="J183" s="4"/>
      <c r="K183" s="4"/>
      <c r="L183" s="4"/>
      <c r="M183" s="4"/>
      <c r="N183" s="4"/>
      <c r="O183" s="4"/>
      <c r="P183" s="4">
        <v>20.0</v>
      </c>
      <c r="Q183" s="14"/>
      <c r="R183" s="4"/>
      <c r="S183" s="13">
        <f t="shared" ref="S183:AD183" si="181">F183*$D183</f>
        <v>0</v>
      </c>
      <c r="T183" s="4">
        <f t="shared" si="181"/>
        <v>0</v>
      </c>
      <c r="U183" s="4">
        <f t="shared" si="181"/>
        <v>0</v>
      </c>
      <c r="V183" s="4">
        <f t="shared" si="181"/>
        <v>0</v>
      </c>
      <c r="W183" s="4">
        <f t="shared" si="181"/>
        <v>0</v>
      </c>
      <c r="X183" s="4">
        <f t="shared" si="181"/>
        <v>0</v>
      </c>
      <c r="Y183" s="4">
        <f t="shared" si="181"/>
        <v>0</v>
      </c>
      <c r="Z183" s="4">
        <f t="shared" si="181"/>
        <v>0</v>
      </c>
      <c r="AA183" s="4">
        <f t="shared" si="181"/>
        <v>0</v>
      </c>
      <c r="AB183" s="4">
        <f t="shared" si="181"/>
        <v>0</v>
      </c>
      <c r="AC183" s="4">
        <f t="shared" si="181"/>
        <v>0</v>
      </c>
      <c r="AD183" s="14">
        <f t="shared" si="181"/>
        <v>0</v>
      </c>
    </row>
    <row r="184" ht="11.25" customHeight="1">
      <c r="A184" s="186" t="s">
        <v>226</v>
      </c>
      <c r="B184" s="14" t="s">
        <v>3897</v>
      </c>
      <c r="C184" s="4"/>
      <c r="D184" s="64">
        <f>SUMIFS(Selection!X:X,Selection!B:B,'Screws allocation'!A184)</f>
        <v>0</v>
      </c>
      <c r="E184" s="4"/>
      <c r="F184" s="13"/>
      <c r="G184" s="4"/>
      <c r="H184" s="4">
        <v>60.0</v>
      </c>
      <c r="I184" s="4"/>
      <c r="J184" s="4"/>
      <c r="K184" s="4"/>
      <c r="L184" s="4"/>
      <c r="M184" s="4"/>
      <c r="N184" s="4"/>
      <c r="O184" s="4"/>
      <c r="P184" s="4">
        <v>55.0</v>
      </c>
      <c r="Q184" s="14"/>
      <c r="R184" s="4"/>
      <c r="S184" s="13">
        <f t="shared" ref="S184:AD184" si="182">F184*$D184</f>
        <v>0</v>
      </c>
      <c r="T184" s="4">
        <f t="shared" si="182"/>
        <v>0</v>
      </c>
      <c r="U184" s="4">
        <f t="shared" si="182"/>
        <v>0</v>
      </c>
      <c r="V184" s="4">
        <f t="shared" si="182"/>
        <v>0</v>
      </c>
      <c r="W184" s="4">
        <f t="shared" si="182"/>
        <v>0</v>
      </c>
      <c r="X184" s="4">
        <f t="shared" si="182"/>
        <v>0</v>
      </c>
      <c r="Y184" s="4">
        <f t="shared" si="182"/>
        <v>0</v>
      </c>
      <c r="Z184" s="4">
        <f t="shared" si="182"/>
        <v>0</v>
      </c>
      <c r="AA184" s="4">
        <f t="shared" si="182"/>
        <v>0</v>
      </c>
      <c r="AB184" s="4">
        <f t="shared" si="182"/>
        <v>0</v>
      </c>
      <c r="AC184" s="4">
        <f t="shared" si="182"/>
        <v>0</v>
      </c>
      <c r="AD184" s="14">
        <f t="shared" si="182"/>
        <v>0</v>
      </c>
    </row>
    <row r="185" ht="11.25" customHeight="1">
      <c r="A185" s="186" t="s">
        <v>3898</v>
      </c>
      <c r="B185" s="14" t="s">
        <v>3899</v>
      </c>
      <c r="C185" s="4"/>
      <c r="D185" s="64">
        <f>SUMIFS(Selection!X:X,Selection!B:B,'Screws allocation'!A185)</f>
        <v>0</v>
      </c>
      <c r="E185" s="4"/>
      <c r="F185" s="13">
        <v>0.0</v>
      </c>
      <c r="G185" s="4">
        <v>0.0</v>
      </c>
      <c r="H185" s="4">
        <v>0.0</v>
      </c>
      <c r="I185" s="4">
        <v>0.0</v>
      </c>
      <c r="J185" s="4">
        <v>0.0</v>
      </c>
      <c r="K185" s="4">
        <v>0.0</v>
      </c>
      <c r="L185" s="4">
        <v>0.0</v>
      </c>
      <c r="M185" s="4">
        <v>0.0</v>
      </c>
      <c r="N185" s="4">
        <v>0.0</v>
      </c>
      <c r="O185" s="4">
        <v>0.0</v>
      </c>
      <c r="P185" s="4">
        <v>0.0</v>
      </c>
      <c r="Q185" s="14">
        <v>15.0</v>
      </c>
      <c r="R185" s="4"/>
      <c r="S185" s="13">
        <f t="shared" ref="S185:AD185" si="183">F185*$D185</f>
        <v>0</v>
      </c>
      <c r="T185" s="4">
        <f t="shared" si="183"/>
        <v>0</v>
      </c>
      <c r="U185" s="4">
        <f t="shared" si="183"/>
        <v>0</v>
      </c>
      <c r="V185" s="4">
        <f t="shared" si="183"/>
        <v>0</v>
      </c>
      <c r="W185" s="4">
        <f t="shared" si="183"/>
        <v>0</v>
      </c>
      <c r="X185" s="4">
        <f t="shared" si="183"/>
        <v>0</v>
      </c>
      <c r="Y185" s="4">
        <f t="shared" si="183"/>
        <v>0</v>
      </c>
      <c r="Z185" s="4">
        <f t="shared" si="183"/>
        <v>0</v>
      </c>
      <c r="AA185" s="4">
        <f t="shared" si="183"/>
        <v>0</v>
      </c>
      <c r="AB185" s="4">
        <f t="shared" si="183"/>
        <v>0</v>
      </c>
      <c r="AC185" s="4">
        <f t="shared" si="183"/>
        <v>0</v>
      </c>
      <c r="AD185" s="14">
        <f t="shared" si="183"/>
        <v>0</v>
      </c>
    </row>
    <row r="186" ht="11.25" customHeight="1">
      <c r="A186" s="186" t="s">
        <v>3900</v>
      </c>
      <c r="B186" s="14" t="s">
        <v>3901</v>
      </c>
      <c r="C186" s="4"/>
      <c r="D186" s="64">
        <f>SUMIFS(Selection!X:X,Selection!B:B,'Screws allocation'!A186)</f>
        <v>0</v>
      </c>
      <c r="E186" s="4"/>
      <c r="F186" s="13">
        <v>0.0</v>
      </c>
      <c r="G186" s="4">
        <v>0.0</v>
      </c>
      <c r="H186" s="4">
        <v>0.0</v>
      </c>
      <c r="I186" s="4">
        <v>0.0</v>
      </c>
      <c r="J186" s="4">
        <v>0.0</v>
      </c>
      <c r="K186" s="4">
        <v>0.0</v>
      </c>
      <c r="L186" s="4">
        <v>0.0</v>
      </c>
      <c r="M186" s="4">
        <v>0.0</v>
      </c>
      <c r="N186" s="4">
        <v>0.0</v>
      </c>
      <c r="O186" s="4">
        <v>0.0</v>
      </c>
      <c r="P186" s="4">
        <v>0.0</v>
      </c>
      <c r="Q186" s="14">
        <v>18.0</v>
      </c>
      <c r="R186" s="4"/>
      <c r="S186" s="13">
        <f t="shared" ref="S186:AD186" si="184">F186*$D186</f>
        <v>0</v>
      </c>
      <c r="T186" s="4">
        <f t="shared" si="184"/>
        <v>0</v>
      </c>
      <c r="U186" s="4">
        <f t="shared" si="184"/>
        <v>0</v>
      </c>
      <c r="V186" s="4">
        <f t="shared" si="184"/>
        <v>0</v>
      </c>
      <c r="W186" s="4">
        <f t="shared" si="184"/>
        <v>0</v>
      </c>
      <c r="X186" s="4">
        <f t="shared" si="184"/>
        <v>0</v>
      </c>
      <c r="Y186" s="4">
        <f t="shared" si="184"/>
        <v>0</v>
      </c>
      <c r="Z186" s="4">
        <f t="shared" si="184"/>
        <v>0</v>
      </c>
      <c r="AA186" s="4">
        <f t="shared" si="184"/>
        <v>0</v>
      </c>
      <c r="AB186" s="4">
        <f t="shared" si="184"/>
        <v>0</v>
      </c>
      <c r="AC186" s="4">
        <f t="shared" si="184"/>
        <v>0</v>
      </c>
      <c r="AD186" s="14">
        <f t="shared" si="184"/>
        <v>0</v>
      </c>
    </row>
    <row r="187" ht="11.25" customHeight="1">
      <c r="A187" s="186" t="s">
        <v>365</v>
      </c>
      <c r="B187" s="14" t="s">
        <v>366</v>
      </c>
      <c r="C187" s="4"/>
      <c r="D187" s="64">
        <f>SUMIFS(Selection!X:X,Selection!B:B,'Screws allocation'!A187)</f>
        <v>0</v>
      </c>
      <c r="E187" s="4"/>
      <c r="F187" s="13">
        <v>0.0</v>
      </c>
      <c r="G187" s="4">
        <v>0.0</v>
      </c>
      <c r="H187" s="4">
        <v>0.0</v>
      </c>
      <c r="I187" s="4">
        <v>0.0</v>
      </c>
      <c r="J187" s="4">
        <v>0.0</v>
      </c>
      <c r="K187" s="4">
        <v>0.0</v>
      </c>
      <c r="L187" s="4">
        <v>0.0</v>
      </c>
      <c r="M187" s="4">
        <v>0.0</v>
      </c>
      <c r="N187" s="4">
        <v>0.0</v>
      </c>
      <c r="O187" s="4">
        <v>0.0</v>
      </c>
      <c r="P187" s="4">
        <v>0.0</v>
      </c>
      <c r="Q187" s="14">
        <v>4.0</v>
      </c>
      <c r="R187" s="4"/>
      <c r="S187" s="13">
        <f t="shared" ref="S187:AD187" si="185">F187*$D187</f>
        <v>0</v>
      </c>
      <c r="T187" s="4">
        <f t="shared" si="185"/>
        <v>0</v>
      </c>
      <c r="U187" s="4">
        <f t="shared" si="185"/>
        <v>0</v>
      </c>
      <c r="V187" s="4">
        <f t="shared" si="185"/>
        <v>0</v>
      </c>
      <c r="W187" s="4">
        <f t="shared" si="185"/>
        <v>0</v>
      </c>
      <c r="X187" s="4">
        <f t="shared" si="185"/>
        <v>0</v>
      </c>
      <c r="Y187" s="4">
        <f t="shared" si="185"/>
        <v>0</v>
      </c>
      <c r="Z187" s="4">
        <f t="shared" si="185"/>
        <v>0</v>
      </c>
      <c r="AA187" s="4">
        <f t="shared" si="185"/>
        <v>0</v>
      </c>
      <c r="AB187" s="4">
        <f t="shared" si="185"/>
        <v>0</v>
      </c>
      <c r="AC187" s="4">
        <f t="shared" si="185"/>
        <v>0</v>
      </c>
      <c r="AD187" s="14">
        <f t="shared" si="185"/>
        <v>0</v>
      </c>
    </row>
    <row r="188" ht="11.25" customHeight="1">
      <c r="A188" s="186" t="s">
        <v>367</v>
      </c>
      <c r="B188" s="14" t="s">
        <v>368</v>
      </c>
      <c r="C188" s="4"/>
      <c r="D188" s="64">
        <f>SUMIFS(Selection!X:X,Selection!B:B,'Screws allocation'!A188)</f>
        <v>0</v>
      </c>
      <c r="E188" s="4"/>
      <c r="F188" s="13">
        <v>0.0</v>
      </c>
      <c r="G188" s="4">
        <v>0.0</v>
      </c>
      <c r="H188" s="4">
        <v>0.0</v>
      </c>
      <c r="I188" s="4">
        <v>0.0</v>
      </c>
      <c r="J188" s="4">
        <v>0.0</v>
      </c>
      <c r="K188" s="4">
        <v>0.0</v>
      </c>
      <c r="L188" s="4">
        <v>0.0</v>
      </c>
      <c r="M188" s="4">
        <v>0.0</v>
      </c>
      <c r="N188" s="4">
        <v>0.0</v>
      </c>
      <c r="O188" s="4">
        <v>0.0</v>
      </c>
      <c r="P188" s="4">
        <v>0.0</v>
      </c>
      <c r="Q188" s="14">
        <v>8.0</v>
      </c>
      <c r="R188" s="4"/>
      <c r="S188" s="13">
        <f t="shared" ref="S188:AD188" si="186">F188*$D188</f>
        <v>0</v>
      </c>
      <c r="T188" s="4">
        <f t="shared" si="186"/>
        <v>0</v>
      </c>
      <c r="U188" s="4">
        <f t="shared" si="186"/>
        <v>0</v>
      </c>
      <c r="V188" s="4">
        <f t="shared" si="186"/>
        <v>0</v>
      </c>
      <c r="W188" s="4">
        <f t="shared" si="186"/>
        <v>0</v>
      </c>
      <c r="X188" s="4">
        <f t="shared" si="186"/>
        <v>0</v>
      </c>
      <c r="Y188" s="4">
        <f t="shared" si="186"/>
        <v>0</v>
      </c>
      <c r="Z188" s="4">
        <f t="shared" si="186"/>
        <v>0</v>
      </c>
      <c r="AA188" s="4">
        <f t="shared" si="186"/>
        <v>0</v>
      </c>
      <c r="AB188" s="4">
        <f t="shared" si="186"/>
        <v>0</v>
      </c>
      <c r="AC188" s="4">
        <f t="shared" si="186"/>
        <v>0</v>
      </c>
      <c r="AD188" s="14">
        <f t="shared" si="186"/>
        <v>0</v>
      </c>
    </row>
    <row r="189" ht="11.25" customHeight="1">
      <c r="A189" s="186" t="s">
        <v>335</v>
      </c>
      <c r="B189" s="14" t="s">
        <v>3902</v>
      </c>
      <c r="C189" s="4"/>
      <c r="D189" s="64">
        <f>SUMIFS(Selection!X:X,Selection!B:B,'Screws allocation'!A189)</f>
        <v>0</v>
      </c>
      <c r="E189" s="4"/>
      <c r="F189" s="13">
        <v>0.0</v>
      </c>
      <c r="G189" s="4">
        <v>0.0</v>
      </c>
      <c r="H189" s="4">
        <v>0.0</v>
      </c>
      <c r="I189" s="4">
        <v>0.0</v>
      </c>
      <c r="J189" s="4">
        <v>0.0</v>
      </c>
      <c r="K189" s="4">
        <v>0.0</v>
      </c>
      <c r="L189" s="4">
        <v>0.0</v>
      </c>
      <c r="M189" s="4">
        <v>0.0</v>
      </c>
      <c r="N189" s="4">
        <v>0.0</v>
      </c>
      <c r="O189" s="4">
        <v>0.0</v>
      </c>
      <c r="P189" s="4">
        <v>0.0</v>
      </c>
      <c r="Q189" s="14">
        <v>7.0</v>
      </c>
      <c r="R189" s="4"/>
      <c r="S189" s="13">
        <f t="shared" ref="S189:AD189" si="187">F189*$D189</f>
        <v>0</v>
      </c>
      <c r="T189" s="4">
        <f t="shared" si="187"/>
        <v>0</v>
      </c>
      <c r="U189" s="4">
        <f t="shared" si="187"/>
        <v>0</v>
      </c>
      <c r="V189" s="4">
        <f t="shared" si="187"/>
        <v>0</v>
      </c>
      <c r="W189" s="4">
        <f t="shared" si="187"/>
        <v>0</v>
      </c>
      <c r="X189" s="4">
        <f t="shared" si="187"/>
        <v>0</v>
      </c>
      <c r="Y189" s="4">
        <f t="shared" si="187"/>
        <v>0</v>
      </c>
      <c r="Z189" s="4">
        <f t="shared" si="187"/>
        <v>0</v>
      </c>
      <c r="AA189" s="4">
        <f t="shared" si="187"/>
        <v>0</v>
      </c>
      <c r="AB189" s="4">
        <f t="shared" si="187"/>
        <v>0</v>
      </c>
      <c r="AC189" s="4">
        <f t="shared" si="187"/>
        <v>0</v>
      </c>
      <c r="AD189" s="14">
        <f t="shared" si="187"/>
        <v>0</v>
      </c>
    </row>
    <row r="190" ht="11.25" customHeight="1">
      <c r="A190" s="186" t="s">
        <v>337</v>
      </c>
      <c r="B190" s="14" t="s">
        <v>3903</v>
      </c>
      <c r="C190" s="4"/>
      <c r="D190" s="64">
        <f>SUMIFS(Selection!X:X,Selection!B:B,'Screws allocation'!A190)</f>
        <v>0</v>
      </c>
      <c r="E190" s="4"/>
      <c r="F190" s="13">
        <v>0.0</v>
      </c>
      <c r="G190" s="4">
        <v>0.0</v>
      </c>
      <c r="H190" s="4">
        <v>0.0</v>
      </c>
      <c r="I190" s="4">
        <v>0.0</v>
      </c>
      <c r="J190" s="4">
        <v>0.0</v>
      </c>
      <c r="K190" s="4">
        <v>0.0</v>
      </c>
      <c r="L190" s="4">
        <v>0.0</v>
      </c>
      <c r="M190" s="4">
        <v>0.0</v>
      </c>
      <c r="N190" s="4">
        <v>0.0</v>
      </c>
      <c r="O190" s="4">
        <v>0.0</v>
      </c>
      <c r="P190" s="4">
        <v>0.0</v>
      </c>
      <c r="Q190" s="14">
        <v>7.0</v>
      </c>
      <c r="R190" s="4"/>
      <c r="S190" s="13">
        <f t="shared" ref="S190:AD190" si="188">F190*$D190</f>
        <v>0</v>
      </c>
      <c r="T190" s="4">
        <f t="shared" si="188"/>
        <v>0</v>
      </c>
      <c r="U190" s="4">
        <f t="shared" si="188"/>
        <v>0</v>
      </c>
      <c r="V190" s="4">
        <f t="shared" si="188"/>
        <v>0</v>
      </c>
      <c r="W190" s="4">
        <f t="shared" si="188"/>
        <v>0</v>
      </c>
      <c r="X190" s="4">
        <f t="shared" si="188"/>
        <v>0</v>
      </c>
      <c r="Y190" s="4">
        <f t="shared" si="188"/>
        <v>0</v>
      </c>
      <c r="Z190" s="4">
        <f t="shared" si="188"/>
        <v>0</v>
      </c>
      <c r="AA190" s="4">
        <f t="shared" si="188"/>
        <v>0</v>
      </c>
      <c r="AB190" s="4">
        <f t="shared" si="188"/>
        <v>0</v>
      </c>
      <c r="AC190" s="4">
        <f t="shared" si="188"/>
        <v>0</v>
      </c>
      <c r="AD190" s="14">
        <f t="shared" si="188"/>
        <v>0</v>
      </c>
    </row>
    <row r="191" ht="11.25" customHeight="1">
      <c r="A191" s="186" t="s">
        <v>339</v>
      </c>
      <c r="B191" s="14" t="s">
        <v>3904</v>
      </c>
      <c r="C191" s="4"/>
      <c r="D191" s="64">
        <f>SUMIFS(Selection!X:X,Selection!B:B,'Screws allocation'!A191)</f>
        <v>0</v>
      </c>
      <c r="E191" s="4"/>
      <c r="F191" s="13">
        <v>0.0</v>
      </c>
      <c r="G191" s="4">
        <v>0.0</v>
      </c>
      <c r="H191" s="4">
        <v>0.0</v>
      </c>
      <c r="I191" s="4">
        <v>0.0</v>
      </c>
      <c r="J191" s="4">
        <v>0.0</v>
      </c>
      <c r="K191" s="4">
        <v>0.0</v>
      </c>
      <c r="L191" s="4">
        <v>0.0</v>
      </c>
      <c r="M191" s="4">
        <v>0.0</v>
      </c>
      <c r="N191" s="4">
        <v>0.0</v>
      </c>
      <c r="O191" s="4">
        <v>0.0</v>
      </c>
      <c r="P191" s="4">
        <v>0.0</v>
      </c>
      <c r="Q191" s="14">
        <v>7.0</v>
      </c>
      <c r="R191" s="4"/>
      <c r="S191" s="13">
        <f t="shared" ref="S191:AD191" si="189">F191*$D191</f>
        <v>0</v>
      </c>
      <c r="T191" s="4">
        <f t="shared" si="189"/>
        <v>0</v>
      </c>
      <c r="U191" s="4">
        <f t="shared" si="189"/>
        <v>0</v>
      </c>
      <c r="V191" s="4">
        <f t="shared" si="189"/>
        <v>0</v>
      </c>
      <c r="W191" s="4">
        <f t="shared" si="189"/>
        <v>0</v>
      </c>
      <c r="X191" s="4">
        <f t="shared" si="189"/>
        <v>0</v>
      </c>
      <c r="Y191" s="4">
        <f t="shared" si="189"/>
        <v>0</v>
      </c>
      <c r="Z191" s="4">
        <f t="shared" si="189"/>
        <v>0</v>
      </c>
      <c r="AA191" s="4">
        <f t="shared" si="189"/>
        <v>0</v>
      </c>
      <c r="AB191" s="4">
        <f t="shared" si="189"/>
        <v>0</v>
      </c>
      <c r="AC191" s="4">
        <f t="shared" si="189"/>
        <v>0</v>
      </c>
      <c r="AD191" s="14">
        <f t="shared" si="189"/>
        <v>0</v>
      </c>
    </row>
    <row r="192" ht="11.25" customHeight="1">
      <c r="A192" s="186" t="s">
        <v>341</v>
      </c>
      <c r="B192" s="14" t="s">
        <v>3905</v>
      </c>
      <c r="C192" s="4"/>
      <c r="D192" s="64">
        <f>SUMIFS(Selection!X:X,Selection!B:B,'Screws allocation'!A192)</f>
        <v>0</v>
      </c>
      <c r="E192" s="4"/>
      <c r="F192" s="13">
        <v>0.0</v>
      </c>
      <c r="G192" s="4">
        <v>0.0</v>
      </c>
      <c r="H192" s="4">
        <v>0.0</v>
      </c>
      <c r="I192" s="4">
        <v>0.0</v>
      </c>
      <c r="J192" s="4">
        <v>0.0</v>
      </c>
      <c r="K192" s="4">
        <v>0.0</v>
      </c>
      <c r="L192" s="4">
        <v>0.0</v>
      </c>
      <c r="M192" s="4">
        <v>0.0</v>
      </c>
      <c r="N192" s="4">
        <v>0.0</v>
      </c>
      <c r="O192" s="4">
        <v>0.0</v>
      </c>
      <c r="P192" s="4">
        <v>0.0</v>
      </c>
      <c r="Q192" s="14">
        <v>10.0</v>
      </c>
      <c r="R192" s="4"/>
      <c r="S192" s="13">
        <f t="shared" ref="S192:AD192" si="190">F192*$D192</f>
        <v>0</v>
      </c>
      <c r="T192" s="4">
        <f t="shared" si="190"/>
        <v>0</v>
      </c>
      <c r="U192" s="4">
        <f t="shared" si="190"/>
        <v>0</v>
      </c>
      <c r="V192" s="4">
        <f t="shared" si="190"/>
        <v>0</v>
      </c>
      <c r="W192" s="4">
        <f t="shared" si="190"/>
        <v>0</v>
      </c>
      <c r="X192" s="4">
        <f t="shared" si="190"/>
        <v>0</v>
      </c>
      <c r="Y192" s="4">
        <f t="shared" si="190"/>
        <v>0</v>
      </c>
      <c r="Z192" s="4">
        <f t="shared" si="190"/>
        <v>0</v>
      </c>
      <c r="AA192" s="4">
        <f t="shared" si="190"/>
        <v>0</v>
      </c>
      <c r="AB192" s="4">
        <f t="shared" si="190"/>
        <v>0</v>
      </c>
      <c r="AC192" s="4">
        <f t="shared" si="190"/>
        <v>0</v>
      </c>
      <c r="AD192" s="14">
        <f t="shared" si="190"/>
        <v>0</v>
      </c>
    </row>
    <row r="193" ht="11.25" customHeight="1">
      <c r="A193" s="186" t="s">
        <v>343</v>
      </c>
      <c r="B193" s="14" t="s">
        <v>3906</v>
      </c>
      <c r="C193" s="4"/>
      <c r="D193" s="64">
        <f>SUMIFS(Selection!X:X,Selection!B:B,'Screws allocation'!A193)</f>
        <v>0</v>
      </c>
      <c r="E193" s="4"/>
      <c r="F193" s="13">
        <v>0.0</v>
      </c>
      <c r="G193" s="4">
        <v>0.0</v>
      </c>
      <c r="H193" s="4">
        <v>0.0</v>
      </c>
      <c r="I193" s="4">
        <v>0.0</v>
      </c>
      <c r="J193" s="4">
        <v>0.0</v>
      </c>
      <c r="K193" s="4">
        <v>0.0</v>
      </c>
      <c r="L193" s="4">
        <v>0.0</v>
      </c>
      <c r="M193" s="4">
        <v>0.0</v>
      </c>
      <c r="N193" s="4">
        <v>0.0</v>
      </c>
      <c r="O193" s="4">
        <v>0.0</v>
      </c>
      <c r="P193" s="4">
        <v>0.0</v>
      </c>
      <c r="Q193" s="14">
        <v>10.0</v>
      </c>
      <c r="R193" s="4"/>
      <c r="S193" s="13">
        <f t="shared" ref="S193:AD193" si="191">F193*$D193</f>
        <v>0</v>
      </c>
      <c r="T193" s="4">
        <f t="shared" si="191"/>
        <v>0</v>
      </c>
      <c r="U193" s="4">
        <f t="shared" si="191"/>
        <v>0</v>
      </c>
      <c r="V193" s="4">
        <f t="shared" si="191"/>
        <v>0</v>
      </c>
      <c r="W193" s="4">
        <f t="shared" si="191"/>
        <v>0</v>
      </c>
      <c r="X193" s="4">
        <f t="shared" si="191"/>
        <v>0</v>
      </c>
      <c r="Y193" s="4">
        <f t="shared" si="191"/>
        <v>0</v>
      </c>
      <c r="Z193" s="4">
        <f t="shared" si="191"/>
        <v>0</v>
      </c>
      <c r="AA193" s="4">
        <f t="shared" si="191"/>
        <v>0</v>
      </c>
      <c r="AB193" s="4">
        <f t="shared" si="191"/>
        <v>0</v>
      </c>
      <c r="AC193" s="4">
        <f t="shared" si="191"/>
        <v>0</v>
      </c>
      <c r="AD193" s="14">
        <f t="shared" si="191"/>
        <v>0</v>
      </c>
    </row>
    <row r="194" ht="11.25" customHeight="1">
      <c r="A194" s="186" t="s">
        <v>345</v>
      </c>
      <c r="B194" s="14" t="s">
        <v>3907</v>
      </c>
      <c r="C194" s="4"/>
      <c r="D194" s="64">
        <f>SUMIFS(Selection!X:X,Selection!B:B,'Screws allocation'!A194)</f>
        <v>0</v>
      </c>
      <c r="E194" s="4"/>
      <c r="F194" s="13">
        <v>0.0</v>
      </c>
      <c r="G194" s="4">
        <v>0.0</v>
      </c>
      <c r="H194" s="4">
        <v>0.0</v>
      </c>
      <c r="I194" s="4">
        <v>0.0</v>
      </c>
      <c r="J194" s="4">
        <v>0.0</v>
      </c>
      <c r="K194" s="4">
        <v>0.0</v>
      </c>
      <c r="L194" s="4">
        <v>0.0</v>
      </c>
      <c r="M194" s="4">
        <v>0.0</v>
      </c>
      <c r="N194" s="4">
        <v>0.0</v>
      </c>
      <c r="O194" s="4">
        <v>0.0</v>
      </c>
      <c r="P194" s="4">
        <v>0.0</v>
      </c>
      <c r="Q194" s="14">
        <v>10.0</v>
      </c>
      <c r="R194" s="4"/>
      <c r="S194" s="13">
        <f t="shared" ref="S194:AD194" si="192">F194*$D194</f>
        <v>0</v>
      </c>
      <c r="T194" s="4">
        <f t="shared" si="192"/>
        <v>0</v>
      </c>
      <c r="U194" s="4">
        <f t="shared" si="192"/>
        <v>0</v>
      </c>
      <c r="V194" s="4">
        <f t="shared" si="192"/>
        <v>0</v>
      </c>
      <c r="W194" s="4">
        <f t="shared" si="192"/>
        <v>0</v>
      </c>
      <c r="X194" s="4">
        <f t="shared" si="192"/>
        <v>0</v>
      </c>
      <c r="Y194" s="4">
        <f t="shared" si="192"/>
        <v>0</v>
      </c>
      <c r="Z194" s="4">
        <f t="shared" si="192"/>
        <v>0</v>
      </c>
      <c r="AA194" s="4">
        <f t="shared" si="192"/>
        <v>0</v>
      </c>
      <c r="AB194" s="4">
        <f t="shared" si="192"/>
        <v>0</v>
      </c>
      <c r="AC194" s="4">
        <f t="shared" si="192"/>
        <v>0</v>
      </c>
      <c r="AD194" s="14">
        <f t="shared" si="192"/>
        <v>0</v>
      </c>
    </row>
    <row r="195" ht="11.25" customHeight="1">
      <c r="A195" s="186" t="s">
        <v>347</v>
      </c>
      <c r="B195" s="14" t="s">
        <v>3908</v>
      </c>
      <c r="C195" s="4"/>
      <c r="D195" s="64">
        <f>SUMIFS(Selection!X:X,Selection!B:B,'Screws allocation'!A195)</f>
        <v>0</v>
      </c>
      <c r="E195" s="4"/>
      <c r="F195" s="13">
        <v>0.0</v>
      </c>
      <c r="G195" s="4">
        <v>0.0</v>
      </c>
      <c r="H195" s="4">
        <v>0.0</v>
      </c>
      <c r="I195" s="4">
        <v>0.0</v>
      </c>
      <c r="J195" s="4">
        <v>0.0</v>
      </c>
      <c r="K195" s="4">
        <v>0.0</v>
      </c>
      <c r="L195" s="4">
        <v>0.0</v>
      </c>
      <c r="M195" s="4">
        <v>0.0</v>
      </c>
      <c r="N195" s="4">
        <v>0.0</v>
      </c>
      <c r="O195" s="4">
        <v>0.0</v>
      </c>
      <c r="P195" s="4">
        <v>0.0</v>
      </c>
      <c r="Q195" s="14">
        <v>8.0</v>
      </c>
      <c r="R195" s="4"/>
      <c r="S195" s="13">
        <f t="shared" ref="S195:AD195" si="193">F195*$D195</f>
        <v>0</v>
      </c>
      <c r="T195" s="4">
        <f t="shared" si="193"/>
        <v>0</v>
      </c>
      <c r="U195" s="4">
        <f t="shared" si="193"/>
        <v>0</v>
      </c>
      <c r="V195" s="4">
        <f t="shared" si="193"/>
        <v>0</v>
      </c>
      <c r="W195" s="4">
        <f t="shared" si="193"/>
        <v>0</v>
      </c>
      <c r="X195" s="4">
        <f t="shared" si="193"/>
        <v>0</v>
      </c>
      <c r="Y195" s="4">
        <f t="shared" si="193"/>
        <v>0</v>
      </c>
      <c r="Z195" s="4">
        <f t="shared" si="193"/>
        <v>0</v>
      </c>
      <c r="AA195" s="4">
        <f t="shared" si="193"/>
        <v>0</v>
      </c>
      <c r="AB195" s="4">
        <f t="shared" si="193"/>
        <v>0</v>
      </c>
      <c r="AC195" s="4">
        <f t="shared" si="193"/>
        <v>0</v>
      </c>
      <c r="AD195" s="14">
        <f t="shared" si="193"/>
        <v>0</v>
      </c>
    </row>
    <row r="196" ht="11.25" customHeight="1">
      <c r="A196" s="186" t="s">
        <v>349</v>
      </c>
      <c r="B196" s="14" t="s">
        <v>3909</v>
      </c>
      <c r="C196" s="4"/>
      <c r="D196" s="64">
        <f>SUMIFS(Selection!X:X,Selection!B:B,'Screws allocation'!A196)</f>
        <v>0</v>
      </c>
      <c r="E196" s="4"/>
      <c r="F196" s="13">
        <v>0.0</v>
      </c>
      <c r="G196" s="4">
        <v>0.0</v>
      </c>
      <c r="H196" s="4">
        <v>0.0</v>
      </c>
      <c r="I196" s="4">
        <v>0.0</v>
      </c>
      <c r="J196" s="4">
        <v>0.0</v>
      </c>
      <c r="K196" s="4">
        <v>0.0</v>
      </c>
      <c r="L196" s="4">
        <v>0.0</v>
      </c>
      <c r="M196" s="4">
        <v>0.0</v>
      </c>
      <c r="N196" s="4">
        <v>0.0</v>
      </c>
      <c r="O196" s="4">
        <v>0.0</v>
      </c>
      <c r="P196" s="4">
        <v>0.0</v>
      </c>
      <c r="Q196" s="14">
        <v>8.0</v>
      </c>
      <c r="R196" s="4"/>
      <c r="S196" s="13">
        <f t="shared" ref="S196:AD196" si="194">F196*$D196</f>
        <v>0</v>
      </c>
      <c r="T196" s="4">
        <f t="shared" si="194"/>
        <v>0</v>
      </c>
      <c r="U196" s="4">
        <f t="shared" si="194"/>
        <v>0</v>
      </c>
      <c r="V196" s="4">
        <f t="shared" si="194"/>
        <v>0</v>
      </c>
      <c r="W196" s="4">
        <f t="shared" si="194"/>
        <v>0</v>
      </c>
      <c r="X196" s="4">
        <f t="shared" si="194"/>
        <v>0</v>
      </c>
      <c r="Y196" s="4">
        <f t="shared" si="194"/>
        <v>0</v>
      </c>
      <c r="Z196" s="4">
        <f t="shared" si="194"/>
        <v>0</v>
      </c>
      <c r="AA196" s="4">
        <f t="shared" si="194"/>
        <v>0</v>
      </c>
      <c r="AB196" s="4">
        <f t="shared" si="194"/>
        <v>0</v>
      </c>
      <c r="AC196" s="4">
        <f t="shared" si="194"/>
        <v>0</v>
      </c>
      <c r="AD196" s="14">
        <f t="shared" si="194"/>
        <v>0</v>
      </c>
    </row>
    <row r="197" ht="11.25" customHeight="1">
      <c r="A197" s="186" t="s">
        <v>351</v>
      </c>
      <c r="B197" s="14" t="s">
        <v>3910</v>
      </c>
      <c r="C197" s="4"/>
      <c r="D197" s="64">
        <f>SUMIFS(Selection!X:X,Selection!B:B,'Screws allocation'!A197)</f>
        <v>0</v>
      </c>
      <c r="E197" s="4"/>
      <c r="F197" s="13">
        <v>0.0</v>
      </c>
      <c r="G197" s="4">
        <v>0.0</v>
      </c>
      <c r="H197" s="4">
        <v>0.0</v>
      </c>
      <c r="I197" s="4">
        <v>0.0</v>
      </c>
      <c r="J197" s="4">
        <v>0.0</v>
      </c>
      <c r="K197" s="4">
        <v>0.0</v>
      </c>
      <c r="L197" s="4">
        <v>0.0</v>
      </c>
      <c r="M197" s="4">
        <v>0.0</v>
      </c>
      <c r="N197" s="4">
        <v>0.0</v>
      </c>
      <c r="O197" s="4">
        <v>0.0</v>
      </c>
      <c r="P197" s="4">
        <v>0.0</v>
      </c>
      <c r="Q197" s="14">
        <v>8.0</v>
      </c>
      <c r="R197" s="4"/>
      <c r="S197" s="13">
        <f t="shared" ref="S197:AD197" si="195">F197*$D197</f>
        <v>0</v>
      </c>
      <c r="T197" s="4">
        <f t="shared" si="195"/>
        <v>0</v>
      </c>
      <c r="U197" s="4">
        <f t="shared" si="195"/>
        <v>0</v>
      </c>
      <c r="V197" s="4">
        <f t="shared" si="195"/>
        <v>0</v>
      </c>
      <c r="W197" s="4">
        <f t="shared" si="195"/>
        <v>0</v>
      </c>
      <c r="X197" s="4">
        <f t="shared" si="195"/>
        <v>0</v>
      </c>
      <c r="Y197" s="4">
        <f t="shared" si="195"/>
        <v>0</v>
      </c>
      <c r="Z197" s="4">
        <f t="shared" si="195"/>
        <v>0</v>
      </c>
      <c r="AA197" s="4">
        <f t="shared" si="195"/>
        <v>0</v>
      </c>
      <c r="AB197" s="4">
        <f t="shared" si="195"/>
        <v>0</v>
      </c>
      <c r="AC197" s="4">
        <f t="shared" si="195"/>
        <v>0</v>
      </c>
      <c r="AD197" s="14">
        <f t="shared" si="195"/>
        <v>0</v>
      </c>
    </row>
    <row r="198" ht="11.25" customHeight="1">
      <c r="A198" s="186" t="s">
        <v>353</v>
      </c>
      <c r="B198" s="14" t="s">
        <v>3911</v>
      </c>
      <c r="C198" s="4"/>
      <c r="D198" s="64">
        <f>SUMIFS(Selection!X:X,Selection!B:B,'Screws allocation'!A198)</f>
        <v>0</v>
      </c>
      <c r="E198" s="4"/>
      <c r="F198" s="13">
        <v>0.0</v>
      </c>
      <c r="G198" s="4">
        <v>0.0</v>
      </c>
      <c r="H198" s="4">
        <v>0.0</v>
      </c>
      <c r="I198" s="4">
        <v>0.0</v>
      </c>
      <c r="J198" s="4">
        <v>0.0</v>
      </c>
      <c r="K198" s="4">
        <v>0.0</v>
      </c>
      <c r="L198" s="4">
        <v>0.0</v>
      </c>
      <c r="M198" s="4">
        <v>0.0</v>
      </c>
      <c r="N198" s="4">
        <v>0.0</v>
      </c>
      <c r="O198" s="4">
        <v>0.0</v>
      </c>
      <c r="P198" s="4">
        <v>0.0</v>
      </c>
      <c r="Q198" s="14">
        <v>11.0</v>
      </c>
      <c r="R198" s="4"/>
      <c r="S198" s="13">
        <f t="shared" ref="S198:AD198" si="196">F198*$D198</f>
        <v>0</v>
      </c>
      <c r="T198" s="4">
        <f t="shared" si="196"/>
        <v>0</v>
      </c>
      <c r="U198" s="4">
        <f t="shared" si="196"/>
        <v>0</v>
      </c>
      <c r="V198" s="4">
        <f t="shared" si="196"/>
        <v>0</v>
      </c>
      <c r="W198" s="4">
        <f t="shared" si="196"/>
        <v>0</v>
      </c>
      <c r="X198" s="4">
        <f t="shared" si="196"/>
        <v>0</v>
      </c>
      <c r="Y198" s="4">
        <f t="shared" si="196"/>
        <v>0</v>
      </c>
      <c r="Z198" s="4">
        <f t="shared" si="196"/>
        <v>0</v>
      </c>
      <c r="AA198" s="4">
        <f t="shared" si="196"/>
        <v>0</v>
      </c>
      <c r="AB198" s="4">
        <f t="shared" si="196"/>
        <v>0</v>
      </c>
      <c r="AC198" s="4">
        <f t="shared" si="196"/>
        <v>0</v>
      </c>
      <c r="AD198" s="14">
        <f t="shared" si="196"/>
        <v>0</v>
      </c>
    </row>
    <row r="199" ht="11.25" customHeight="1">
      <c r="A199" s="186" t="s">
        <v>355</v>
      </c>
      <c r="B199" s="14" t="s">
        <v>3912</v>
      </c>
      <c r="C199" s="4"/>
      <c r="D199" s="64">
        <f>SUMIFS(Selection!X:X,Selection!B:B,'Screws allocation'!A199)</f>
        <v>0</v>
      </c>
      <c r="E199" s="4"/>
      <c r="F199" s="13">
        <v>0.0</v>
      </c>
      <c r="G199" s="4">
        <v>0.0</v>
      </c>
      <c r="H199" s="4">
        <v>0.0</v>
      </c>
      <c r="I199" s="4">
        <v>0.0</v>
      </c>
      <c r="J199" s="4">
        <v>0.0</v>
      </c>
      <c r="K199" s="4">
        <v>0.0</v>
      </c>
      <c r="L199" s="4">
        <v>0.0</v>
      </c>
      <c r="M199" s="4">
        <v>0.0</v>
      </c>
      <c r="N199" s="4">
        <v>0.0</v>
      </c>
      <c r="O199" s="4">
        <v>0.0</v>
      </c>
      <c r="P199" s="4">
        <v>0.0</v>
      </c>
      <c r="Q199" s="14">
        <v>11.0</v>
      </c>
      <c r="R199" s="4"/>
      <c r="S199" s="13">
        <f t="shared" ref="S199:AD199" si="197">F199*$D199</f>
        <v>0</v>
      </c>
      <c r="T199" s="4">
        <f t="shared" si="197"/>
        <v>0</v>
      </c>
      <c r="U199" s="4">
        <f t="shared" si="197"/>
        <v>0</v>
      </c>
      <c r="V199" s="4">
        <f t="shared" si="197"/>
        <v>0</v>
      </c>
      <c r="W199" s="4">
        <f t="shared" si="197"/>
        <v>0</v>
      </c>
      <c r="X199" s="4">
        <f t="shared" si="197"/>
        <v>0</v>
      </c>
      <c r="Y199" s="4">
        <f t="shared" si="197"/>
        <v>0</v>
      </c>
      <c r="Z199" s="4">
        <f t="shared" si="197"/>
        <v>0</v>
      </c>
      <c r="AA199" s="4">
        <f t="shared" si="197"/>
        <v>0</v>
      </c>
      <c r="AB199" s="4">
        <f t="shared" si="197"/>
        <v>0</v>
      </c>
      <c r="AC199" s="4">
        <f t="shared" si="197"/>
        <v>0</v>
      </c>
      <c r="AD199" s="14">
        <f t="shared" si="197"/>
        <v>0</v>
      </c>
    </row>
    <row r="200" ht="11.25" customHeight="1">
      <c r="A200" s="186" t="s">
        <v>357</v>
      </c>
      <c r="B200" s="14" t="s">
        <v>3913</v>
      </c>
      <c r="C200" s="4"/>
      <c r="D200" s="64">
        <f>SUMIFS(Selection!X:X,Selection!B:B,'Screws allocation'!A200)</f>
        <v>0</v>
      </c>
      <c r="E200" s="4"/>
      <c r="F200" s="13">
        <v>0.0</v>
      </c>
      <c r="G200" s="4">
        <v>0.0</v>
      </c>
      <c r="H200" s="4">
        <v>0.0</v>
      </c>
      <c r="I200" s="4">
        <v>0.0</v>
      </c>
      <c r="J200" s="4">
        <v>0.0</v>
      </c>
      <c r="K200" s="4">
        <v>0.0</v>
      </c>
      <c r="L200" s="4">
        <v>0.0</v>
      </c>
      <c r="M200" s="4">
        <v>0.0</v>
      </c>
      <c r="N200" s="4">
        <v>0.0</v>
      </c>
      <c r="O200" s="4">
        <v>0.0</v>
      </c>
      <c r="P200" s="4">
        <v>0.0</v>
      </c>
      <c r="Q200" s="14">
        <v>11.0</v>
      </c>
      <c r="R200" s="4"/>
      <c r="S200" s="13">
        <f t="shared" ref="S200:AD200" si="198">F200*$D200</f>
        <v>0</v>
      </c>
      <c r="T200" s="4">
        <f t="shared" si="198"/>
        <v>0</v>
      </c>
      <c r="U200" s="4">
        <f t="shared" si="198"/>
        <v>0</v>
      </c>
      <c r="V200" s="4">
        <f t="shared" si="198"/>
        <v>0</v>
      </c>
      <c r="W200" s="4">
        <f t="shared" si="198"/>
        <v>0</v>
      </c>
      <c r="X200" s="4">
        <f t="shared" si="198"/>
        <v>0</v>
      </c>
      <c r="Y200" s="4">
        <f t="shared" si="198"/>
        <v>0</v>
      </c>
      <c r="Z200" s="4">
        <f t="shared" si="198"/>
        <v>0</v>
      </c>
      <c r="AA200" s="4">
        <f t="shared" si="198"/>
        <v>0</v>
      </c>
      <c r="AB200" s="4">
        <f t="shared" si="198"/>
        <v>0</v>
      </c>
      <c r="AC200" s="4">
        <f t="shared" si="198"/>
        <v>0</v>
      </c>
      <c r="AD200" s="14">
        <f t="shared" si="198"/>
        <v>0</v>
      </c>
    </row>
    <row r="201" ht="11.25" customHeight="1">
      <c r="A201" s="186" t="s">
        <v>439</v>
      </c>
      <c r="B201" s="14" t="s">
        <v>3914</v>
      </c>
      <c r="C201" s="4"/>
      <c r="D201" s="64">
        <f>SUMIFS(Selection!X:X,Selection!B:B,'Screws allocation'!A201)</f>
        <v>0</v>
      </c>
      <c r="E201" s="4"/>
      <c r="F201" s="13">
        <v>0.0</v>
      </c>
      <c r="G201" s="4">
        <v>0.0</v>
      </c>
      <c r="H201" s="4">
        <v>0.0</v>
      </c>
      <c r="I201" s="4">
        <v>0.0</v>
      </c>
      <c r="J201" s="4">
        <v>0.0</v>
      </c>
      <c r="K201" s="4">
        <v>0.0</v>
      </c>
      <c r="L201" s="4">
        <v>0.0</v>
      </c>
      <c r="M201" s="4">
        <v>0.0</v>
      </c>
      <c r="N201" s="4">
        <v>0.0</v>
      </c>
      <c r="O201" s="4">
        <v>0.0</v>
      </c>
      <c r="P201" s="4">
        <v>0.0</v>
      </c>
      <c r="Q201" s="14">
        <v>9.0</v>
      </c>
      <c r="R201" s="4"/>
      <c r="S201" s="13">
        <f t="shared" ref="S201:AD201" si="199">F201*$D201</f>
        <v>0</v>
      </c>
      <c r="T201" s="4">
        <f t="shared" si="199"/>
        <v>0</v>
      </c>
      <c r="U201" s="4">
        <f t="shared" si="199"/>
        <v>0</v>
      </c>
      <c r="V201" s="4">
        <f t="shared" si="199"/>
        <v>0</v>
      </c>
      <c r="W201" s="4">
        <f t="shared" si="199"/>
        <v>0</v>
      </c>
      <c r="X201" s="4">
        <f t="shared" si="199"/>
        <v>0</v>
      </c>
      <c r="Y201" s="4">
        <f t="shared" si="199"/>
        <v>0</v>
      </c>
      <c r="Z201" s="4">
        <f t="shared" si="199"/>
        <v>0</v>
      </c>
      <c r="AA201" s="4">
        <f t="shared" si="199"/>
        <v>0</v>
      </c>
      <c r="AB201" s="4">
        <f t="shared" si="199"/>
        <v>0</v>
      </c>
      <c r="AC201" s="4">
        <f t="shared" si="199"/>
        <v>0</v>
      </c>
      <c r="AD201" s="14">
        <f t="shared" si="199"/>
        <v>0</v>
      </c>
    </row>
    <row r="202" ht="11.25" customHeight="1">
      <c r="A202" s="186" t="s">
        <v>441</v>
      </c>
      <c r="B202" s="14" t="s">
        <v>3915</v>
      </c>
      <c r="C202" s="4"/>
      <c r="D202" s="64">
        <f>SUMIFS(Selection!X:X,Selection!B:B,'Screws allocation'!A202)</f>
        <v>0</v>
      </c>
      <c r="E202" s="4"/>
      <c r="F202" s="13">
        <v>0.0</v>
      </c>
      <c r="G202" s="4">
        <v>0.0</v>
      </c>
      <c r="H202" s="4">
        <v>0.0</v>
      </c>
      <c r="I202" s="4">
        <v>0.0</v>
      </c>
      <c r="J202" s="4">
        <v>0.0</v>
      </c>
      <c r="K202" s="4">
        <v>0.0</v>
      </c>
      <c r="L202" s="4">
        <v>0.0</v>
      </c>
      <c r="M202" s="4">
        <v>0.0</v>
      </c>
      <c r="N202" s="4">
        <v>0.0</v>
      </c>
      <c r="O202" s="4">
        <v>0.0</v>
      </c>
      <c r="P202" s="4">
        <v>0.0</v>
      </c>
      <c r="Q202" s="14">
        <v>9.0</v>
      </c>
      <c r="R202" s="4"/>
      <c r="S202" s="13">
        <f t="shared" ref="S202:AD202" si="200">F202*$D202</f>
        <v>0</v>
      </c>
      <c r="T202" s="4">
        <f t="shared" si="200"/>
        <v>0</v>
      </c>
      <c r="U202" s="4">
        <f t="shared" si="200"/>
        <v>0</v>
      </c>
      <c r="V202" s="4">
        <f t="shared" si="200"/>
        <v>0</v>
      </c>
      <c r="W202" s="4">
        <f t="shared" si="200"/>
        <v>0</v>
      </c>
      <c r="X202" s="4">
        <f t="shared" si="200"/>
        <v>0</v>
      </c>
      <c r="Y202" s="4">
        <f t="shared" si="200"/>
        <v>0</v>
      </c>
      <c r="Z202" s="4">
        <f t="shared" si="200"/>
        <v>0</v>
      </c>
      <c r="AA202" s="4">
        <f t="shared" si="200"/>
        <v>0</v>
      </c>
      <c r="AB202" s="4">
        <f t="shared" si="200"/>
        <v>0</v>
      </c>
      <c r="AC202" s="4">
        <f t="shared" si="200"/>
        <v>0</v>
      </c>
      <c r="AD202" s="14">
        <f t="shared" si="200"/>
        <v>0</v>
      </c>
    </row>
    <row r="203" ht="11.25" customHeight="1">
      <c r="A203" s="186" t="s">
        <v>443</v>
      </c>
      <c r="B203" s="14" t="s">
        <v>3916</v>
      </c>
      <c r="C203" s="4"/>
      <c r="D203" s="64">
        <f>SUMIFS(Selection!X:X,Selection!B:B,'Screws allocation'!A203)</f>
        <v>0</v>
      </c>
      <c r="E203" s="4"/>
      <c r="F203" s="13">
        <v>0.0</v>
      </c>
      <c r="G203" s="4">
        <v>0.0</v>
      </c>
      <c r="H203" s="4">
        <v>0.0</v>
      </c>
      <c r="I203" s="4">
        <v>0.0</v>
      </c>
      <c r="J203" s="4">
        <v>0.0</v>
      </c>
      <c r="K203" s="4">
        <v>0.0</v>
      </c>
      <c r="L203" s="4">
        <v>0.0</v>
      </c>
      <c r="M203" s="4">
        <v>0.0</v>
      </c>
      <c r="N203" s="4">
        <v>0.0</v>
      </c>
      <c r="O203" s="4">
        <v>0.0</v>
      </c>
      <c r="P203" s="4">
        <v>0.0</v>
      </c>
      <c r="Q203" s="14">
        <v>6.0</v>
      </c>
      <c r="R203" s="4"/>
      <c r="S203" s="13">
        <f t="shared" ref="S203:AD203" si="201">F203*$D203</f>
        <v>0</v>
      </c>
      <c r="T203" s="4">
        <f t="shared" si="201"/>
        <v>0</v>
      </c>
      <c r="U203" s="4">
        <f t="shared" si="201"/>
        <v>0</v>
      </c>
      <c r="V203" s="4">
        <f t="shared" si="201"/>
        <v>0</v>
      </c>
      <c r="W203" s="4">
        <f t="shared" si="201"/>
        <v>0</v>
      </c>
      <c r="X203" s="4">
        <f t="shared" si="201"/>
        <v>0</v>
      </c>
      <c r="Y203" s="4">
        <f t="shared" si="201"/>
        <v>0</v>
      </c>
      <c r="Z203" s="4">
        <f t="shared" si="201"/>
        <v>0</v>
      </c>
      <c r="AA203" s="4">
        <f t="shared" si="201"/>
        <v>0</v>
      </c>
      <c r="AB203" s="4">
        <f t="shared" si="201"/>
        <v>0</v>
      </c>
      <c r="AC203" s="4">
        <f t="shared" si="201"/>
        <v>0</v>
      </c>
      <c r="AD203" s="14">
        <f t="shared" si="201"/>
        <v>0</v>
      </c>
    </row>
    <row r="204" ht="11.25" customHeight="1">
      <c r="A204" s="186" t="s">
        <v>445</v>
      </c>
      <c r="B204" s="14" t="s">
        <v>3917</v>
      </c>
      <c r="C204" s="4"/>
      <c r="D204" s="64">
        <f>SUMIFS(Selection!X:X,Selection!B:B,'Screws allocation'!A204)</f>
        <v>0</v>
      </c>
      <c r="E204" s="4"/>
      <c r="F204" s="13">
        <v>0.0</v>
      </c>
      <c r="G204" s="4">
        <v>0.0</v>
      </c>
      <c r="H204" s="4">
        <v>0.0</v>
      </c>
      <c r="I204" s="4">
        <v>0.0</v>
      </c>
      <c r="J204" s="4">
        <v>0.0</v>
      </c>
      <c r="K204" s="4">
        <v>0.0</v>
      </c>
      <c r="L204" s="4">
        <v>0.0</v>
      </c>
      <c r="M204" s="4">
        <v>0.0</v>
      </c>
      <c r="N204" s="4">
        <v>0.0</v>
      </c>
      <c r="O204" s="4">
        <v>0.0</v>
      </c>
      <c r="P204" s="4">
        <v>0.0</v>
      </c>
      <c r="Q204" s="14">
        <v>6.0</v>
      </c>
      <c r="R204" s="4"/>
      <c r="S204" s="13">
        <f t="shared" ref="S204:AD204" si="202">F204*$D204</f>
        <v>0</v>
      </c>
      <c r="T204" s="4">
        <f t="shared" si="202"/>
        <v>0</v>
      </c>
      <c r="U204" s="4">
        <f t="shared" si="202"/>
        <v>0</v>
      </c>
      <c r="V204" s="4">
        <f t="shared" si="202"/>
        <v>0</v>
      </c>
      <c r="W204" s="4">
        <f t="shared" si="202"/>
        <v>0</v>
      </c>
      <c r="X204" s="4">
        <f t="shared" si="202"/>
        <v>0</v>
      </c>
      <c r="Y204" s="4">
        <f t="shared" si="202"/>
        <v>0</v>
      </c>
      <c r="Z204" s="4">
        <f t="shared" si="202"/>
        <v>0</v>
      </c>
      <c r="AA204" s="4">
        <f t="shared" si="202"/>
        <v>0</v>
      </c>
      <c r="AB204" s="4">
        <f t="shared" si="202"/>
        <v>0</v>
      </c>
      <c r="AC204" s="4">
        <f t="shared" si="202"/>
        <v>0</v>
      </c>
      <c r="AD204" s="14">
        <f t="shared" si="202"/>
        <v>0</v>
      </c>
    </row>
    <row r="205" ht="11.25" customHeight="1">
      <c r="A205" s="186" t="s">
        <v>447</v>
      </c>
      <c r="B205" s="14" t="s">
        <v>448</v>
      </c>
      <c r="C205" s="4"/>
      <c r="D205" s="64">
        <f>SUMIFS(Selection!X:X,Selection!B:B,'Screws allocation'!A205)</f>
        <v>0</v>
      </c>
      <c r="E205" s="4"/>
      <c r="F205" s="13">
        <v>0.0</v>
      </c>
      <c r="G205" s="4">
        <v>0.0</v>
      </c>
      <c r="H205" s="4">
        <v>0.0</v>
      </c>
      <c r="I205" s="4">
        <v>0.0</v>
      </c>
      <c r="J205" s="4">
        <v>0.0</v>
      </c>
      <c r="K205" s="4">
        <v>0.0</v>
      </c>
      <c r="L205" s="4">
        <v>0.0</v>
      </c>
      <c r="M205" s="4">
        <v>0.0</v>
      </c>
      <c r="N205" s="4">
        <v>0.0</v>
      </c>
      <c r="O205" s="4">
        <v>0.0</v>
      </c>
      <c r="P205" s="4">
        <v>0.0</v>
      </c>
      <c r="Q205" s="14">
        <v>8.0</v>
      </c>
      <c r="R205" s="4"/>
      <c r="S205" s="13">
        <f t="shared" ref="S205:AD205" si="203">F205*$D205</f>
        <v>0</v>
      </c>
      <c r="T205" s="4">
        <f t="shared" si="203"/>
        <v>0</v>
      </c>
      <c r="U205" s="4">
        <f t="shared" si="203"/>
        <v>0</v>
      </c>
      <c r="V205" s="4">
        <f t="shared" si="203"/>
        <v>0</v>
      </c>
      <c r="W205" s="4">
        <f t="shared" si="203"/>
        <v>0</v>
      </c>
      <c r="X205" s="4">
        <f t="shared" si="203"/>
        <v>0</v>
      </c>
      <c r="Y205" s="4">
        <f t="shared" si="203"/>
        <v>0</v>
      </c>
      <c r="Z205" s="4">
        <f t="shared" si="203"/>
        <v>0</v>
      </c>
      <c r="AA205" s="4">
        <f t="shared" si="203"/>
        <v>0</v>
      </c>
      <c r="AB205" s="4">
        <f t="shared" si="203"/>
        <v>0</v>
      </c>
      <c r="AC205" s="4">
        <f t="shared" si="203"/>
        <v>0</v>
      </c>
      <c r="AD205" s="14">
        <f t="shared" si="203"/>
        <v>0</v>
      </c>
    </row>
    <row r="206" ht="11.25" customHeight="1">
      <c r="A206" s="186" t="s">
        <v>449</v>
      </c>
      <c r="B206" s="14" t="s">
        <v>3918</v>
      </c>
      <c r="C206" s="4"/>
      <c r="D206" s="64">
        <f>SUMIFS(Selection!X:X,Selection!B:B,'Screws allocation'!A206)</f>
        <v>0</v>
      </c>
      <c r="E206" s="4"/>
      <c r="F206" s="13">
        <v>0.0</v>
      </c>
      <c r="G206" s="4">
        <v>0.0</v>
      </c>
      <c r="H206" s="4">
        <v>0.0</v>
      </c>
      <c r="I206" s="4">
        <v>0.0</v>
      </c>
      <c r="J206" s="4">
        <v>0.0</v>
      </c>
      <c r="K206" s="4">
        <v>0.0</v>
      </c>
      <c r="L206" s="4">
        <v>0.0</v>
      </c>
      <c r="M206" s="4">
        <v>0.0</v>
      </c>
      <c r="N206" s="4">
        <v>0.0</v>
      </c>
      <c r="O206" s="4">
        <v>0.0</v>
      </c>
      <c r="P206" s="4">
        <v>0.0</v>
      </c>
      <c r="Q206" s="14">
        <v>8.0</v>
      </c>
      <c r="R206" s="4"/>
      <c r="S206" s="13">
        <f t="shared" ref="S206:AD206" si="204">F206*$D206</f>
        <v>0</v>
      </c>
      <c r="T206" s="4">
        <f t="shared" si="204"/>
        <v>0</v>
      </c>
      <c r="U206" s="4">
        <f t="shared" si="204"/>
        <v>0</v>
      </c>
      <c r="V206" s="4">
        <f t="shared" si="204"/>
        <v>0</v>
      </c>
      <c r="W206" s="4">
        <f t="shared" si="204"/>
        <v>0</v>
      </c>
      <c r="X206" s="4">
        <f t="shared" si="204"/>
        <v>0</v>
      </c>
      <c r="Y206" s="4">
        <f t="shared" si="204"/>
        <v>0</v>
      </c>
      <c r="Z206" s="4">
        <f t="shared" si="204"/>
        <v>0</v>
      </c>
      <c r="AA206" s="4">
        <f t="shared" si="204"/>
        <v>0</v>
      </c>
      <c r="AB206" s="4">
        <f t="shared" si="204"/>
        <v>0</v>
      </c>
      <c r="AC206" s="4">
        <f t="shared" si="204"/>
        <v>0</v>
      </c>
      <c r="AD206" s="14">
        <f t="shared" si="204"/>
        <v>0</v>
      </c>
    </row>
    <row r="207" ht="11.25" customHeight="1">
      <c r="A207" s="186" t="s">
        <v>451</v>
      </c>
      <c r="B207" s="14" t="s">
        <v>3919</v>
      </c>
      <c r="C207" s="4"/>
      <c r="D207" s="64">
        <f>SUMIFS(Selection!X:X,Selection!B:B,'Screws allocation'!A207)</f>
        <v>0</v>
      </c>
      <c r="E207" s="4"/>
      <c r="F207" s="13">
        <v>0.0</v>
      </c>
      <c r="G207" s="4">
        <v>0.0</v>
      </c>
      <c r="H207" s="4">
        <v>0.0</v>
      </c>
      <c r="I207" s="4">
        <v>0.0</v>
      </c>
      <c r="J207" s="4">
        <v>0.0</v>
      </c>
      <c r="K207" s="4">
        <v>0.0</v>
      </c>
      <c r="L207" s="4">
        <v>0.0</v>
      </c>
      <c r="M207" s="4">
        <v>0.0</v>
      </c>
      <c r="N207" s="4">
        <v>0.0</v>
      </c>
      <c r="O207" s="4">
        <v>0.0</v>
      </c>
      <c r="P207" s="4">
        <v>0.0</v>
      </c>
      <c r="Q207" s="14">
        <v>6.0</v>
      </c>
      <c r="R207" s="4"/>
      <c r="S207" s="13">
        <f t="shared" ref="S207:AD207" si="205">F207*$D207</f>
        <v>0</v>
      </c>
      <c r="T207" s="4">
        <f t="shared" si="205"/>
        <v>0</v>
      </c>
      <c r="U207" s="4">
        <f t="shared" si="205"/>
        <v>0</v>
      </c>
      <c r="V207" s="4">
        <f t="shared" si="205"/>
        <v>0</v>
      </c>
      <c r="W207" s="4">
        <f t="shared" si="205"/>
        <v>0</v>
      </c>
      <c r="X207" s="4">
        <f t="shared" si="205"/>
        <v>0</v>
      </c>
      <c r="Y207" s="4">
        <f t="shared" si="205"/>
        <v>0</v>
      </c>
      <c r="Z207" s="4">
        <f t="shared" si="205"/>
        <v>0</v>
      </c>
      <c r="AA207" s="4">
        <f t="shared" si="205"/>
        <v>0</v>
      </c>
      <c r="AB207" s="4">
        <f t="shared" si="205"/>
        <v>0</v>
      </c>
      <c r="AC207" s="4">
        <f t="shared" si="205"/>
        <v>0</v>
      </c>
      <c r="AD207" s="14">
        <f t="shared" si="205"/>
        <v>0</v>
      </c>
    </row>
    <row r="208" ht="11.25" customHeight="1">
      <c r="A208" s="186" t="s">
        <v>453</v>
      </c>
      <c r="B208" s="14" t="s">
        <v>3920</v>
      </c>
      <c r="C208" s="4"/>
      <c r="D208" s="64">
        <f>SUMIFS(Selection!X:X,Selection!B:B,'Screws allocation'!A208)</f>
        <v>0</v>
      </c>
      <c r="E208" s="4"/>
      <c r="F208" s="13">
        <v>0.0</v>
      </c>
      <c r="G208" s="4">
        <v>0.0</v>
      </c>
      <c r="H208" s="4">
        <v>0.0</v>
      </c>
      <c r="I208" s="4">
        <v>0.0</v>
      </c>
      <c r="J208" s="4">
        <v>0.0</v>
      </c>
      <c r="K208" s="4">
        <v>0.0</v>
      </c>
      <c r="L208" s="4">
        <v>0.0</v>
      </c>
      <c r="M208" s="4">
        <v>0.0</v>
      </c>
      <c r="N208" s="4">
        <v>0.0</v>
      </c>
      <c r="O208" s="4">
        <v>0.0</v>
      </c>
      <c r="P208" s="4">
        <v>0.0</v>
      </c>
      <c r="Q208" s="14">
        <v>7.0</v>
      </c>
      <c r="R208" s="4"/>
      <c r="S208" s="13">
        <f t="shared" ref="S208:AD208" si="206">F208*$D208</f>
        <v>0</v>
      </c>
      <c r="T208" s="4">
        <f t="shared" si="206"/>
        <v>0</v>
      </c>
      <c r="U208" s="4">
        <f t="shared" si="206"/>
        <v>0</v>
      </c>
      <c r="V208" s="4">
        <f t="shared" si="206"/>
        <v>0</v>
      </c>
      <c r="W208" s="4">
        <f t="shared" si="206"/>
        <v>0</v>
      </c>
      <c r="X208" s="4">
        <f t="shared" si="206"/>
        <v>0</v>
      </c>
      <c r="Y208" s="4">
        <f t="shared" si="206"/>
        <v>0</v>
      </c>
      <c r="Z208" s="4">
        <f t="shared" si="206"/>
        <v>0</v>
      </c>
      <c r="AA208" s="4">
        <f t="shared" si="206"/>
        <v>0</v>
      </c>
      <c r="AB208" s="4">
        <f t="shared" si="206"/>
        <v>0</v>
      </c>
      <c r="AC208" s="4">
        <f t="shared" si="206"/>
        <v>0</v>
      </c>
      <c r="AD208" s="14">
        <f t="shared" si="206"/>
        <v>0</v>
      </c>
    </row>
    <row r="209" ht="11.25" customHeight="1">
      <c r="A209" s="186" t="s">
        <v>455</v>
      </c>
      <c r="B209" s="14" t="s">
        <v>3921</v>
      </c>
      <c r="C209" s="4"/>
      <c r="D209" s="64">
        <f>SUMIFS(Selection!X:X,Selection!B:B,'Screws allocation'!A209)</f>
        <v>0</v>
      </c>
      <c r="E209" s="4"/>
      <c r="F209" s="13">
        <v>0.0</v>
      </c>
      <c r="G209" s="4">
        <v>0.0</v>
      </c>
      <c r="H209" s="4">
        <v>0.0</v>
      </c>
      <c r="I209" s="4">
        <v>0.0</v>
      </c>
      <c r="J209" s="4">
        <v>0.0</v>
      </c>
      <c r="K209" s="4">
        <v>0.0</v>
      </c>
      <c r="L209" s="4">
        <v>0.0</v>
      </c>
      <c r="M209" s="4">
        <v>0.0</v>
      </c>
      <c r="N209" s="4">
        <v>0.0</v>
      </c>
      <c r="O209" s="4">
        <v>0.0</v>
      </c>
      <c r="P209" s="4">
        <v>0.0</v>
      </c>
      <c r="Q209" s="14">
        <v>6.0</v>
      </c>
      <c r="R209" s="4"/>
      <c r="S209" s="13">
        <f t="shared" ref="S209:AD209" si="207">F209*$D209</f>
        <v>0</v>
      </c>
      <c r="T209" s="4">
        <f t="shared" si="207"/>
        <v>0</v>
      </c>
      <c r="U209" s="4">
        <f t="shared" si="207"/>
        <v>0</v>
      </c>
      <c r="V209" s="4">
        <f t="shared" si="207"/>
        <v>0</v>
      </c>
      <c r="W209" s="4">
        <f t="shared" si="207"/>
        <v>0</v>
      </c>
      <c r="X209" s="4">
        <f t="shared" si="207"/>
        <v>0</v>
      </c>
      <c r="Y209" s="4">
        <f t="shared" si="207"/>
        <v>0</v>
      </c>
      <c r="Z209" s="4">
        <f t="shared" si="207"/>
        <v>0</v>
      </c>
      <c r="AA209" s="4">
        <f t="shared" si="207"/>
        <v>0</v>
      </c>
      <c r="AB209" s="4">
        <f t="shared" si="207"/>
        <v>0</v>
      </c>
      <c r="AC209" s="4">
        <f t="shared" si="207"/>
        <v>0</v>
      </c>
      <c r="AD209" s="14">
        <f t="shared" si="207"/>
        <v>0</v>
      </c>
    </row>
    <row r="210" ht="11.25" customHeight="1">
      <c r="A210" s="186" t="s">
        <v>457</v>
      </c>
      <c r="B210" s="14" t="s">
        <v>3922</v>
      </c>
      <c r="C210" s="4"/>
      <c r="D210" s="64">
        <f>SUMIFS(Selection!X:X,Selection!B:B,'Screws allocation'!A210)</f>
        <v>0</v>
      </c>
      <c r="E210" s="4"/>
      <c r="F210" s="13">
        <v>0.0</v>
      </c>
      <c r="G210" s="4">
        <v>0.0</v>
      </c>
      <c r="H210" s="4">
        <v>0.0</v>
      </c>
      <c r="I210" s="4">
        <v>0.0</v>
      </c>
      <c r="J210" s="4">
        <v>0.0</v>
      </c>
      <c r="K210" s="4">
        <v>0.0</v>
      </c>
      <c r="L210" s="4">
        <v>0.0</v>
      </c>
      <c r="M210" s="4">
        <v>0.0</v>
      </c>
      <c r="N210" s="4">
        <v>0.0</v>
      </c>
      <c r="O210" s="4">
        <v>0.0</v>
      </c>
      <c r="P210" s="4">
        <v>0.0</v>
      </c>
      <c r="Q210" s="14">
        <v>7.0</v>
      </c>
      <c r="R210" s="4"/>
      <c r="S210" s="13">
        <f t="shared" ref="S210:AD210" si="208">F210*$D210</f>
        <v>0</v>
      </c>
      <c r="T210" s="4">
        <f t="shared" si="208"/>
        <v>0</v>
      </c>
      <c r="U210" s="4">
        <f t="shared" si="208"/>
        <v>0</v>
      </c>
      <c r="V210" s="4">
        <f t="shared" si="208"/>
        <v>0</v>
      </c>
      <c r="W210" s="4">
        <f t="shared" si="208"/>
        <v>0</v>
      </c>
      <c r="X210" s="4">
        <f t="shared" si="208"/>
        <v>0</v>
      </c>
      <c r="Y210" s="4">
        <f t="shared" si="208"/>
        <v>0</v>
      </c>
      <c r="Z210" s="4">
        <f t="shared" si="208"/>
        <v>0</v>
      </c>
      <c r="AA210" s="4">
        <f t="shared" si="208"/>
        <v>0</v>
      </c>
      <c r="AB210" s="4">
        <f t="shared" si="208"/>
        <v>0</v>
      </c>
      <c r="AC210" s="4">
        <f t="shared" si="208"/>
        <v>0</v>
      </c>
      <c r="AD210" s="14">
        <f t="shared" si="208"/>
        <v>0</v>
      </c>
    </row>
    <row r="211" ht="11.25" customHeight="1">
      <c r="A211" s="186" t="s">
        <v>459</v>
      </c>
      <c r="B211" s="14" t="s">
        <v>460</v>
      </c>
      <c r="C211" s="4"/>
      <c r="D211" s="64">
        <f>SUMIFS(Selection!X:X,Selection!B:B,'Screws allocation'!A211)</f>
        <v>0</v>
      </c>
      <c r="E211" s="4"/>
      <c r="F211" s="13">
        <v>0.0</v>
      </c>
      <c r="G211" s="4">
        <v>0.0</v>
      </c>
      <c r="H211" s="4">
        <v>0.0</v>
      </c>
      <c r="I211" s="4">
        <v>0.0</v>
      </c>
      <c r="J211" s="4">
        <v>0.0</v>
      </c>
      <c r="K211" s="4">
        <v>0.0</v>
      </c>
      <c r="L211" s="4">
        <v>0.0</v>
      </c>
      <c r="M211" s="4">
        <v>0.0</v>
      </c>
      <c r="N211" s="4">
        <v>0.0</v>
      </c>
      <c r="O211" s="4">
        <v>0.0</v>
      </c>
      <c r="P211" s="4">
        <v>0.0</v>
      </c>
      <c r="Q211" s="14">
        <v>7.0</v>
      </c>
      <c r="R211" s="4"/>
      <c r="S211" s="13">
        <f t="shared" ref="S211:AD211" si="209">F211*$D211</f>
        <v>0</v>
      </c>
      <c r="T211" s="4">
        <f t="shared" si="209"/>
        <v>0</v>
      </c>
      <c r="U211" s="4">
        <f t="shared" si="209"/>
        <v>0</v>
      </c>
      <c r="V211" s="4">
        <f t="shared" si="209"/>
        <v>0</v>
      </c>
      <c r="W211" s="4">
        <f t="shared" si="209"/>
        <v>0</v>
      </c>
      <c r="X211" s="4">
        <f t="shared" si="209"/>
        <v>0</v>
      </c>
      <c r="Y211" s="4">
        <f t="shared" si="209"/>
        <v>0</v>
      </c>
      <c r="Z211" s="4">
        <f t="shared" si="209"/>
        <v>0</v>
      </c>
      <c r="AA211" s="4">
        <f t="shared" si="209"/>
        <v>0</v>
      </c>
      <c r="AB211" s="4">
        <f t="shared" si="209"/>
        <v>0</v>
      </c>
      <c r="AC211" s="4">
        <f t="shared" si="209"/>
        <v>0</v>
      </c>
      <c r="AD211" s="14">
        <f t="shared" si="209"/>
        <v>0</v>
      </c>
    </row>
    <row r="212" ht="11.25" customHeight="1">
      <c r="A212" s="186" t="s">
        <v>461</v>
      </c>
      <c r="B212" s="14" t="s">
        <v>3923</v>
      </c>
      <c r="C212" s="4"/>
      <c r="D212" s="64">
        <f>SUMIFS(Selection!X:X,Selection!B:B,'Screws allocation'!A212)</f>
        <v>0</v>
      </c>
      <c r="E212" s="4"/>
      <c r="F212" s="13">
        <v>0.0</v>
      </c>
      <c r="G212" s="4">
        <v>0.0</v>
      </c>
      <c r="H212" s="4">
        <v>0.0</v>
      </c>
      <c r="I212" s="4">
        <v>0.0</v>
      </c>
      <c r="J212" s="4">
        <v>0.0</v>
      </c>
      <c r="K212" s="4">
        <v>0.0</v>
      </c>
      <c r="L212" s="4">
        <v>0.0</v>
      </c>
      <c r="M212" s="4">
        <v>0.0</v>
      </c>
      <c r="N212" s="4">
        <v>0.0</v>
      </c>
      <c r="O212" s="4">
        <v>0.0</v>
      </c>
      <c r="P212" s="4">
        <v>0.0</v>
      </c>
      <c r="Q212" s="14">
        <v>8.0</v>
      </c>
      <c r="R212" s="4"/>
      <c r="S212" s="13">
        <f t="shared" ref="S212:AD212" si="210">F212*$D212</f>
        <v>0</v>
      </c>
      <c r="T212" s="4">
        <f t="shared" si="210"/>
        <v>0</v>
      </c>
      <c r="U212" s="4">
        <f t="shared" si="210"/>
        <v>0</v>
      </c>
      <c r="V212" s="4">
        <f t="shared" si="210"/>
        <v>0</v>
      </c>
      <c r="W212" s="4">
        <f t="shared" si="210"/>
        <v>0</v>
      </c>
      <c r="X212" s="4">
        <f t="shared" si="210"/>
        <v>0</v>
      </c>
      <c r="Y212" s="4">
        <f t="shared" si="210"/>
        <v>0</v>
      </c>
      <c r="Z212" s="4">
        <f t="shared" si="210"/>
        <v>0</v>
      </c>
      <c r="AA212" s="4">
        <f t="shared" si="210"/>
        <v>0</v>
      </c>
      <c r="AB212" s="4">
        <f t="shared" si="210"/>
        <v>0</v>
      </c>
      <c r="AC212" s="4">
        <f t="shared" si="210"/>
        <v>0</v>
      </c>
      <c r="AD212" s="14">
        <f t="shared" si="210"/>
        <v>0</v>
      </c>
    </row>
    <row r="213" ht="11.25" customHeight="1">
      <c r="A213" s="186" t="s">
        <v>463</v>
      </c>
      <c r="B213" s="14" t="s">
        <v>3924</v>
      </c>
      <c r="C213" s="4"/>
      <c r="D213" s="64">
        <f>SUMIFS(Selection!X:X,Selection!B:B,'Screws allocation'!A213)</f>
        <v>0</v>
      </c>
      <c r="E213" s="4"/>
      <c r="F213" s="13">
        <v>0.0</v>
      </c>
      <c r="G213" s="4">
        <v>0.0</v>
      </c>
      <c r="H213" s="4">
        <v>0.0</v>
      </c>
      <c r="I213" s="4">
        <v>0.0</v>
      </c>
      <c r="J213" s="4">
        <v>0.0</v>
      </c>
      <c r="K213" s="4">
        <v>0.0</v>
      </c>
      <c r="L213" s="4">
        <v>0.0</v>
      </c>
      <c r="M213" s="4">
        <v>0.0</v>
      </c>
      <c r="N213" s="4">
        <v>0.0</v>
      </c>
      <c r="O213" s="4">
        <v>0.0</v>
      </c>
      <c r="P213" s="4">
        <v>0.0</v>
      </c>
      <c r="Q213" s="14">
        <v>7.0</v>
      </c>
      <c r="R213" s="4"/>
      <c r="S213" s="13">
        <f t="shared" ref="S213:AD213" si="211">F213*$D213</f>
        <v>0</v>
      </c>
      <c r="T213" s="4">
        <f t="shared" si="211"/>
        <v>0</v>
      </c>
      <c r="U213" s="4">
        <f t="shared" si="211"/>
        <v>0</v>
      </c>
      <c r="V213" s="4">
        <f t="shared" si="211"/>
        <v>0</v>
      </c>
      <c r="W213" s="4">
        <f t="shared" si="211"/>
        <v>0</v>
      </c>
      <c r="X213" s="4">
        <f t="shared" si="211"/>
        <v>0</v>
      </c>
      <c r="Y213" s="4">
        <f t="shared" si="211"/>
        <v>0</v>
      </c>
      <c r="Z213" s="4">
        <f t="shared" si="211"/>
        <v>0</v>
      </c>
      <c r="AA213" s="4">
        <f t="shared" si="211"/>
        <v>0</v>
      </c>
      <c r="AB213" s="4">
        <f t="shared" si="211"/>
        <v>0</v>
      </c>
      <c r="AC213" s="4">
        <f t="shared" si="211"/>
        <v>0</v>
      </c>
      <c r="AD213" s="14">
        <f t="shared" si="211"/>
        <v>0</v>
      </c>
    </row>
    <row r="214" ht="11.25" customHeight="1">
      <c r="A214" s="186" t="s">
        <v>465</v>
      </c>
      <c r="B214" s="14" t="s">
        <v>3925</v>
      </c>
      <c r="C214" s="4"/>
      <c r="D214" s="64">
        <f>SUMIFS(Selection!X:X,Selection!B:B,'Screws allocation'!A214)</f>
        <v>0</v>
      </c>
      <c r="E214" s="4"/>
      <c r="F214" s="13">
        <v>0.0</v>
      </c>
      <c r="G214" s="4">
        <v>0.0</v>
      </c>
      <c r="H214" s="4">
        <v>0.0</v>
      </c>
      <c r="I214" s="4">
        <v>0.0</v>
      </c>
      <c r="J214" s="4">
        <v>0.0</v>
      </c>
      <c r="K214" s="4">
        <v>0.0</v>
      </c>
      <c r="L214" s="4">
        <v>0.0</v>
      </c>
      <c r="M214" s="4">
        <v>0.0</v>
      </c>
      <c r="N214" s="4">
        <v>0.0</v>
      </c>
      <c r="O214" s="4">
        <v>0.0</v>
      </c>
      <c r="P214" s="4">
        <v>0.0</v>
      </c>
      <c r="Q214" s="14">
        <v>8.0</v>
      </c>
      <c r="R214" s="4"/>
      <c r="S214" s="13">
        <f t="shared" ref="S214:AD214" si="212">F214*$D214</f>
        <v>0</v>
      </c>
      <c r="T214" s="4">
        <f t="shared" si="212"/>
        <v>0</v>
      </c>
      <c r="U214" s="4">
        <f t="shared" si="212"/>
        <v>0</v>
      </c>
      <c r="V214" s="4">
        <f t="shared" si="212"/>
        <v>0</v>
      </c>
      <c r="W214" s="4">
        <f t="shared" si="212"/>
        <v>0</v>
      </c>
      <c r="X214" s="4">
        <f t="shared" si="212"/>
        <v>0</v>
      </c>
      <c r="Y214" s="4">
        <f t="shared" si="212"/>
        <v>0</v>
      </c>
      <c r="Z214" s="4">
        <f t="shared" si="212"/>
        <v>0</v>
      </c>
      <c r="AA214" s="4">
        <f t="shared" si="212"/>
        <v>0</v>
      </c>
      <c r="AB214" s="4">
        <f t="shared" si="212"/>
        <v>0</v>
      </c>
      <c r="AC214" s="4">
        <f t="shared" si="212"/>
        <v>0</v>
      </c>
      <c r="AD214" s="14">
        <f t="shared" si="212"/>
        <v>0</v>
      </c>
    </row>
    <row r="215" ht="11.25" customHeight="1">
      <c r="A215" s="186" t="s">
        <v>467</v>
      </c>
      <c r="B215" s="14" t="s">
        <v>3926</v>
      </c>
      <c r="C215" s="4"/>
      <c r="D215" s="64">
        <f>SUMIFS(Selection!X:X,Selection!B:B,'Screws allocation'!A215)</f>
        <v>0</v>
      </c>
      <c r="E215" s="4"/>
      <c r="F215" s="13">
        <v>0.0</v>
      </c>
      <c r="G215" s="4">
        <v>0.0</v>
      </c>
      <c r="H215" s="4">
        <v>0.0</v>
      </c>
      <c r="I215" s="4">
        <v>0.0</v>
      </c>
      <c r="J215" s="4">
        <v>0.0</v>
      </c>
      <c r="K215" s="4">
        <v>0.0</v>
      </c>
      <c r="L215" s="4">
        <v>0.0</v>
      </c>
      <c r="M215" s="4">
        <v>0.0</v>
      </c>
      <c r="N215" s="4">
        <v>0.0</v>
      </c>
      <c r="O215" s="4">
        <v>0.0</v>
      </c>
      <c r="P215" s="4">
        <v>0.0</v>
      </c>
      <c r="Q215" s="14">
        <v>8.0</v>
      </c>
      <c r="R215" s="4"/>
      <c r="S215" s="13">
        <f t="shared" ref="S215:AD215" si="213">F215*$D215</f>
        <v>0</v>
      </c>
      <c r="T215" s="4">
        <f t="shared" si="213"/>
        <v>0</v>
      </c>
      <c r="U215" s="4">
        <f t="shared" si="213"/>
        <v>0</v>
      </c>
      <c r="V215" s="4">
        <f t="shared" si="213"/>
        <v>0</v>
      </c>
      <c r="W215" s="4">
        <f t="shared" si="213"/>
        <v>0</v>
      </c>
      <c r="X215" s="4">
        <f t="shared" si="213"/>
        <v>0</v>
      </c>
      <c r="Y215" s="4">
        <f t="shared" si="213"/>
        <v>0</v>
      </c>
      <c r="Z215" s="4">
        <f t="shared" si="213"/>
        <v>0</v>
      </c>
      <c r="AA215" s="4">
        <f t="shared" si="213"/>
        <v>0</v>
      </c>
      <c r="AB215" s="4">
        <f t="shared" si="213"/>
        <v>0</v>
      </c>
      <c r="AC215" s="4">
        <f t="shared" si="213"/>
        <v>0</v>
      </c>
      <c r="AD215" s="14">
        <f t="shared" si="213"/>
        <v>0</v>
      </c>
    </row>
    <row r="216" ht="11.25" customHeight="1">
      <c r="A216" s="186" t="s">
        <v>383</v>
      </c>
      <c r="B216" s="14" t="s">
        <v>384</v>
      </c>
      <c r="C216" s="4"/>
      <c r="D216" s="64">
        <f>SUMIFS(Selection!X:X,Selection!B:B,'Screws allocation'!A216)</f>
        <v>0</v>
      </c>
      <c r="E216" s="4"/>
      <c r="F216" s="1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14">
        <v>8.0</v>
      </c>
      <c r="R216" s="4"/>
      <c r="S216" s="13">
        <f t="shared" ref="S216:AD216" si="214">F216*$D216</f>
        <v>0</v>
      </c>
      <c r="T216" s="4">
        <f t="shared" si="214"/>
        <v>0</v>
      </c>
      <c r="U216" s="4">
        <f t="shared" si="214"/>
        <v>0</v>
      </c>
      <c r="V216" s="4">
        <f t="shared" si="214"/>
        <v>0</v>
      </c>
      <c r="W216" s="4">
        <f t="shared" si="214"/>
        <v>0</v>
      </c>
      <c r="X216" s="4">
        <f t="shared" si="214"/>
        <v>0</v>
      </c>
      <c r="Y216" s="4">
        <f t="shared" si="214"/>
        <v>0</v>
      </c>
      <c r="Z216" s="4">
        <f t="shared" si="214"/>
        <v>0</v>
      </c>
      <c r="AA216" s="4">
        <f t="shared" si="214"/>
        <v>0</v>
      </c>
      <c r="AB216" s="4">
        <f t="shared" si="214"/>
        <v>0</v>
      </c>
      <c r="AC216" s="4">
        <f t="shared" si="214"/>
        <v>0</v>
      </c>
      <c r="AD216" s="14">
        <f t="shared" si="214"/>
        <v>0</v>
      </c>
    </row>
    <row r="217" ht="11.25" customHeight="1">
      <c r="A217" s="186" t="s">
        <v>385</v>
      </c>
      <c r="B217" s="14" t="s">
        <v>386</v>
      </c>
      <c r="C217" s="4"/>
      <c r="D217" s="64">
        <f>SUMIFS(Selection!X:X,Selection!B:B,'Screws allocation'!A217)</f>
        <v>0</v>
      </c>
      <c r="E217" s="4"/>
      <c r="F217" s="1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14">
        <v>8.0</v>
      </c>
      <c r="R217" s="4"/>
      <c r="S217" s="13">
        <f t="shared" ref="S217:AD217" si="215">F217*$D217</f>
        <v>0</v>
      </c>
      <c r="T217" s="4">
        <f t="shared" si="215"/>
        <v>0</v>
      </c>
      <c r="U217" s="4">
        <f t="shared" si="215"/>
        <v>0</v>
      </c>
      <c r="V217" s="4">
        <f t="shared" si="215"/>
        <v>0</v>
      </c>
      <c r="W217" s="4">
        <f t="shared" si="215"/>
        <v>0</v>
      </c>
      <c r="X217" s="4">
        <f t="shared" si="215"/>
        <v>0</v>
      </c>
      <c r="Y217" s="4">
        <f t="shared" si="215"/>
        <v>0</v>
      </c>
      <c r="Z217" s="4">
        <f t="shared" si="215"/>
        <v>0</v>
      </c>
      <c r="AA217" s="4">
        <f t="shared" si="215"/>
        <v>0</v>
      </c>
      <c r="AB217" s="4">
        <f t="shared" si="215"/>
        <v>0</v>
      </c>
      <c r="AC217" s="4">
        <f t="shared" si="215"/>
        <v>0</v>
      </c>
      <c r="AD217" s="14">
        <f t="shared" si="215"/>
        <v>0</v>
      </c>
    </row>
    <row r="218" ht="11.25" customHeight="1">
      <c r="A218" s="186" t="s">
        <v>387</v>
      </c>
      <c r="B218" s="14" t="s">
        <v>388</v>
      </c>
      <c r="C218" s="4"/>
      <c r="D218" s="64">
        <f>SUMIFS(Selection!X:X,Selection!B:B,'Screws allocation'!A218)</f>
        <v>0</v>
      </c>
      <c r="E218" s="4"/>
      <c r="F218" s="13"/>
      <c r="G218" s="4"/>
      <c r="H218" s="4"/>
      <c r="I218" s="4"/>
      <c r="J218" s="4"/>
      <c r="K218" s="4"/>
      <c r="L218" s="4"/>
      <c r="M218" s="4"/>
      <c r="N218" s="4"/>
      <c r="O218" s="4">
        <v>6.0</v>
      </c>
      <c r="P218" s="4"/>
      <c r="Q218" s="14"/>
      <c r="R218" s="4"/>
      <c r="S218" s="13">
        <f t="shared" ref="S218:AD218" si="216">F218*$D218</f>
        <v>0</v>
      </c>
      <c r="T218" s="4">
        <f t="shared" si="216"/>
        <v>0</v>
      </c>
      <c r="U218" s="4">
        <f t="shared" si="216"/>
        <v>0</v>
      </c>
      <c r="V218" s="4">
        <f t="shared" si="216"/>
        <v>0</v>
      </c>
      <c r="W218" s="4">
        <f t="shared" si="216"/>
        <v>0</v>
      </c>
      <c r="X218" s="4">
        <f t="shared" si="216"/>
        <v>0</v>
      </c>
      <c r="Y218" s="4">
        <f t="shared" si="216"/>
        <v>0</v>
      </c>
      <c r="Z218" s="4">
        <f t="shared" si="216"/>
        <v>0</v>
      </c>
      <c r="AA218" s="4">
        <f t="shared" si="216"/>
        <v>0</v>
      </c>
      <c r="AB218" s="4">
        <f t="shared" si="216"/>
        <v>0</v>
      </c>
      <c r="AC218" s="4">
        <f t="shared" si="216"/>
        <v>0</v>
      </c>
      <c r="AD218" s="14">
        <f t="shared" si="216"/>
        <v>0</v>
      </c>
    </row>
    <row r="219" ht="11.25" customHeight="1">
      <c r="A219" s="186" t="s">
        <v>389</v>
      </c>
      <c r="B219" s="14" t="s">
        <v>390</v>
      </c>
      <c r="C219" s="4"/>
      <c r="D219" s="64">
        <f>SUMIFS(Selection!X:X,Selection!B:B,'Screws allocation'!A219)</f>
        <v>0</v>
      </c>
      <c r="E219" s="4"/>
      <c r="F219" s="13"/>
      <c r="G219" s="4"/>
      <c r="H219" s="4"/>
      <c r="I219" s="4"/>
      <c r="J219" s="4"/>
      <c r="K219" s="4"/>
      <c r="L219" s="4"/>
      <c r="M219" s="4"/>
      <c r="N219" s="4"/>
      <c r="O219" s="4">
        <v>6.0</v>
      </c>
      <c r="P219" s="4"/>
      <c r="Q219" s="14"/>
      <c r="R219" s="4"/>
      <c r="S219" s="13">
        <f t="shared" ref="S219:AD219" si="217">F219*$D219</f>
        <v>0</v>
      </c>
      <c r="T219" s="4">
        <f t="shared" si="217"/>
        <v>0</v>
      </c>
      <c r="U219" s="4">
        <f t="shared" si="217"/>
        <v>0</v>
      </c>
      <c r="V219" s="4">
        <f t="shared" si="217"/>
        <v>0</v>
      </c>
      <c r="W219" s="4">
        <f t="shared" si="217"/>
        <v>0</v>
      </c>
      <c r="X219" s="4">
        <f t="shared" si="217"/>
        <v>0</v>
      </c>
      <c r="Y219" s="4">
        <f t="shared" si="217"/>
        <v>0</v>
      </c>
      <c r="Z219" s="4">
        <f t="shared" si="217"/>
        <v>0</v>
      </c>
      <c r="AA219" s="4">
        <f t="shared" si="217"/>
        <v>0</v>
      </c>
      <c r="AB219" s="4">
        <f t="shared" si="217"/>
        <v>0</v>
      </c>
      <c r="AC219" s="4">
        <f t="shared" si="217"/>
        <v>0</v>
      </c>
      <c r="AD219" s="14">
        <f t="shared" si="217"/>
        <v>0</v>
      </c>
    </row>
    <row r="220" ht="11.25" customHeight="1">
      <c r="A220" s="186" t="s">
        <v>391</v>
      </c>
      <c r="B220" s="14" t="s">
        <v>392</v>
      </c>
      <c r="C220" s="4"/>
      <c r="D220" s="64">
        <f>SUMIFS(Selection!X:X,Selection!B:B,'Screws allocation'!A220)</f>
        <v>0</v>
      </c>
      <c r="E220" s="4"/>
      <c r="F220" s="13"/>
      <c r="G220" s="4"/>
      <c r="H220" s="4"/>
      <c r="I220" s="4"/>
      <c r="J220" s="4"/>
      <c r="K220" s="4"/>
      <c r="L220" s="4"/>
      <c r="M220" s="4"/>
      <c r="N220" s="4"/>
      <c r="O220" s="4">
        <v>6.0</v>
      </c>
      <c r="P220" s="4"/>
      <c r="Q220" s="14"/>
      <c r="R220" s="4"/>
      <c r="S220" s="13">
        <f t="shared" ref="S220:AD220" si="218">F220*$D220</f>
        <v>0</v>
      </c>
      <c r="T220" s="4">
        <f t="shared" si="218"/>
        <v>0</v>
      </c>
      <c r="U220" s="4">
        <f t="shared" si="218"/>
        <v>0</v>
      </c>
      <c r="V220" s="4">
        <f t="shared" si="218"/>
        <v>0</v>
      </c>
      <c r="W220" s="4">
        <f t="shared" si="218"/>
        <v>0</v>
      </c>
      <c r="X220" s="4">
        <f t="shared" si="218"/>
        <v>0</v>
      </c>
      <c r="Y220" s="4">
        <f t="shared" si="218"/>
        <v>0</v>
      </c>
      <c r="Z220" s="4">
        <f t="shared" si="218"/>
        <v>0</v>
      </c>
      <c r="AA220" s="4">
        <f t="shared" si="218"/>
        <v>0</v>
      </c>
      <c r="AB220" s="4">
        <f t="shared" si="218"/>
        <v>0</v>
      </c>
      <c r="AC220" s="4">
        <f t="shared" si="218"/>
        <v>0</v>
      </c>
      <c r="AD220" s="14">
        <f t="shared" si="218"/>
        <v>0</v>
      </c>
    </row>
    <row r="221" ht="11.25" customHeight="1">
      <c r="A221" s="186" t="s">
        <v>393</v>
      </c>
      <c r="B221" s="14" t="s">
        <v>394</v>
      </c>
      <c r="C221" s="4"/>
      <c r="D221" s="64">
        <f>SUMIFS(Selection!X:X,Selection!B:B,'Screws allocation'!A221)</f>
        <v>0</v>
      </c>
      <c r="E221" s="4"/>
      <c r="F221" s="13"/>
      <c r="G221" s="4"/>
      <c r="H221" s="4"/>
      <c r="I221" s="4"/>
      <c r="J221" s="4"/>
      <c r="K221" s="4"/>
      <c r="L221" s="4"/>
      <c r="M221" s="4"/>
      <c r="N221" s="4"/>
      <c r="O221" s="4">
        <v>6.0</v>
      </c>
      <c r="P221" s="4"/>
      <c r="Q221" s="14"/>
      <c r="R221" s="4"/>
      <c r="S221" s="13">
        <f t="shared" ref="S221:AD221" si="219">F221*$D221</f>
        <v>0</v>
      </c>
      <c r="T221" s="4">
        <f t="shared" si="219"/>
        <v>0</v>
      </c>
      <c r="U221" s="4">
        <f t="shared" si="219"/>
        <v>0</v>
      </c>
      <c r="V221" s="4">
        <f t="shared" si="219"/>
        <v>0</v>
      </c>
      <c r="W221" s="4">
        <f t="shared" si="219"/>
        <v>0</v>
      </c>
      <c r="X221" s="4">
        <f t="shared" si="219"/>
        <v>0</v>
      </c>
      <c r="Y221" s="4">
        <f t="shared" si="219"/>
        <v>0</v>
      </c>
      <c r="Z221" s="4">
        <f t="shared" si="219"/>
        <v>0</v>
      </c>
      <c r="AA221" s="4">
        <f t="shared" si="219"/>
        <v>0</v>
      </c>
      <c r="AB221" s="4">
        <f t="shared" si="219"/>
        <v>0</v>
      </c>
      <c r="AC221" s="4">
        <f t="shared" si="219"/>
        <v>0</v>
      </c>
      <c r="AD221" s="14">
        <f t="shared" si="219"/>
        <v>0</v>
      </c>
    </row>
    <row r="222" ht="11.25" customHeight="1">
      <c r="A222" s="186" t="s">
        <v>395</v>
      </c>
      <c r="B222" s="14" t="s">
        <v>396</v>
      </c>
      <c r="C222" s="4"/>
      <c r="D222" s="64">
        <f>SUMIFS(Selection!X:X,Selection!B:B,'Screws allocation'!A222)</f>
        <v>0</v>
      </c>
      <c r="E222" s="4"/>
      <c r="F222" s="13"/>
      <c r="G222" s="4"/>
      <c r="H222" s="4"/>
      <c r="I222" s="4"/>
      <c r="J222" s="4"/>
      <c r="K222" s="4"/>
      <c r="L222" s="4"/>
      <c r="M222" s="4"/>
      <c r="N222" s="4"/>
      <c r="O222" s="4">
        <v>6.0</v>
      </c>
      <c r="P222" s="4"/>
      <c r="Q222" s="14"/>
      <c r="R222" s="4"/>
      <c r="S222" s="13">
        <f t="shared" ref="S222:AD222" si="220">F222*$D222</f>
        <v>0</v>
      </c>
      <c r="T222" s="4">
        <f t="shared" si="220"/>
        <v>0</v>
      </c>
      <c r="U222" s="4">
        <f t="shared" si="220"/>
        <v>0</v>
      </c>
      <c r="V222" s="4">
        <f t="shared" si="220"/>
        <v>0</v>
      </c>
      <c r="W222" s="4">
        <f t="shared" si="220"/>
        <v>0</v>
      </c>
      <c r="X222" s="4">
        <f t="shared" si="220"/>
        <v>0</v>
      </c>
      <c r="Y222" s="4">
        <f t="shared" si="220"/>
        <v>0</v>
      </c>
      <c r="Z222" s="4">
        <f t="shared" si="220"/>
        <v>0</v>
      </c>
      <c r="AA222" s="4">
        <f t="shared" si="220"/>
        <v>0</v>
      </c>
      <c r="AB222" s="4">
        <f t="shared" si="220"/>
        <v>0</v>
      </c>
      <c r="AC222" s="4">
        <f t="shared" si="220"/>
        <v>0</v>
      </c>
      <c r="AD222" s="14">
        <f t="shared" si="220"/>
        <v>0</v>
      </c>
    </row>
    <row r="223" ht="11.25" customHeight="1">
      <c r="A223" s="186" t="s">
        <v>397</v>
      </c>
      <c r="B223" s="14" t="s">
        <v>398</v>
      </c>
      <c r="C223" s="4"/>
      <c r="D223" s="64">
        <f>SUMIFS(Selection!X:X,Selection!B:B,'Screws allocation'!A223)</f>
        <v>0</v>
      </c>
      <c r="E223" s="4"/>
      <c r="F223" s="13"/>
      <c r="G223" s="4"/>
      <c r="H223" s="4"/>
      <c r="I223" s="4"/>
      <c r="J223" s="4"/>
      <c r="K223" s="4"/>
      <c r="L223" s="4"/>
      <c r="M223" s="4"/>
      <c r="N223" s="4"/>
      <c r="O223" s="4">
        <v>10.0</v>
      </c>
      <c r="P223" s="4"/>
      <c r="Q223" s="14"/>
      <c r="R223" s="4"/>
      <c r="S223" s="13">
        <f t="shared" ref="S223:AD223" si="221">F223*$D223</f>
        <v>0</v>
      </c>
      <c r="T223" s="4">
        <f t="shared" si="221"/>
        <v>0</v>
      </c>
      <c r="U223" s="4">
        <f t="shared" si="221"/>
        <v>0</v>
      </c>
      <c r="V223" s="4">
        <f t="shared" si="221"/>
        <v>0</v>
      </c>
      <c r="W223" s="4">
        <f t="shared" si="221"/>
        <v>0</v>
      </c>
      <c r="X223" s="4">
        <f t="shared" si="221"/>
        <v>0</v>
      </c>
      <c r="Y223" s="4">
        <f t="shared" si="221"/>
        <v>0</v>
      </c>
      <c r="Z223" s="4">
        <f t="shared" si="221"/>
        <v>0</v>
      </c>
      <c r="AA223" s="4">
        <f t="shared" si="221"/>
        <v>0</v>
      </c>
      <c r="AB223" s="4">
        <f t="shared" si="221"/>
        <v>0</v>
      </c>
      <c r="AC223" s="4">
        <f t="shared" si="221"/>
        <v>0</v>
      </c>
      <c r="AD223" s="14">
        <f t="shared" si="221"/>
        <v>0</v>
      </c>
    </row>
    <row r="224" ht="11.25" customHeight="1">
      <c r="A224" s="186" t="s">
        <v>399</v>
      </c>
      <c r="B224" s="14" t="s">
        <v>400</v>
      </c>
      <c r="C224" s="4"/>
      <c r="D224" s="64">
        <f>SUMIFS(Selection!X:X,Selection!B:B,'Screws allocation'!A224)</f>
        <v>0</v>
      </c>
      <c r="E224" s="4"/>
      <c r="F224" s="13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14">
        <v>6.0</v>
      </c>
      <c r="R224" s="4"/>
      <c r="S224" s="13">
        <f t="shared" ref="S224:AD224" si="222">F224*$D224</f>
        <v>0</v>
      </c>
      <c r="T224" s="4">
        <f t="shared" si="222"/>
        <v>0</v>
      </c>
      <c r="U224" s="4">
        <f t="shared" si="222"/>
        <v>0</v>
      </c>
      <c r="V224" s="4">
        <f t="shared" si="222"/>
        <v>0</v>
      </c>
      <c r="W224" s="4">
        <f t="shared" si="222"/>
        <v>0</v>
      </c>
      <c r="X224" s="4">
        <f t="shared" si="222"/>
        <v>0</v>
      </c>
      <c r="Y224" s="4">
        <f t="shared" si="222"/>
        <v>0</v>
      </c>
      <c r="Z224" s="4">
        <f t="shared" si="222"/>
        <v>0</v>
      </c>
      <c r="AA224" s="4">
        <f t="shared" si="222"/>
        <v>0</v>
      </c>
      <c r="AB224" s="4">
        <f t="shared" si="222"/>
        <v>0</v>
      </c>
      <c r="AC224" s="4">
        <f t="shared" si="222"/>
        <v>0</v>
      </c>
      <c r="AD224" s="14">
        <f t="shared" si="222"/>
        <v>0</v>
      </c>
    </row>
    <row r="225" ht="11.25" customHeight="1">
      <c r="A225" s="186" t="s">
        <v>401</v>
      </c>
      <c r="B225" s="14" t="s">
        <v>402</v>
      </c>
      <c r="C225" s="4"/>
      <c r="D225" s="64">
        <f>SUMIFS(Selection!X:X,Selection!B:B,'Screws allocation'!A225)</f>
        <v>0</v>
      </c>
      <c r="E225" s="4"/>
      <c r="F225" s="13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14">
        <v>6.0</v>
      </c>
      <c r="R225" s="4"/>
      <c r="S225" s="13">
        <f t="shared" ref="S225:AD225" si="223">F225*$D225</f>
        <v>0</v>
      </c>
      <c r="T225" s="4">
        <f t="shared" si="223"/>
        <v>0</v>
      </c>
      <c r="U225" s="4">
        <f t="shared" si="223"/>
        <v>0</v>
      </c>
      <c r="V225" s="4">
        <f t="shared" si="223"/>
        <v>0</v>
      </c>
      <c r="W225" s="4">
        <f t="shared" si="223"/>
        <v>0</v>
      </c>
      <c r="X225" s="4">
        <f t="shared" si="223"/>
        <v>0</v>
      </c>
      <c r="Y225" s="4">
        <f t="shared" si="223"/>
        <v>0</v>
      </c>
      <c r="Z225" s="4">
        <f t="shared" si="223"/>
        <v>0</v>
      </c>
      <c r="AA225" s="4">
        <f t="shared" si="223"/>
        <v>0</v>
      </c>
      <c r="AB225" s="4">
        <f t="shared" si="223"/>
        <v>0</v>
      </c>
      <c r="AC225" s="4">
        <f t="shared" si="223"/>
        <v>0</v>
      </c>
      <c r="AD225" s="14">
        <f t="shared" si="223"/>
        <v>0</v>
      </c>
    </row>
    <row r="226" ht="11.25" customHeight="1">
      <c r="A226" s="186" t="s">
        <v>403</v>
      </c>
      <c r="B226" s="14" t="s">
        <v>404</v>
      </c>
      <c r="C226" s="4"/>
      <c r="D226" s="64">
        <f>SUMIFS(Selection!X:X,Selection!B:B,'Screws allocation'!A226)</f>
        <v>0</v>
      </c>
      <c r="E226" s="4"/>
      <c r="F226" s="13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14">
        <v>6.0</v>
      </c>
      <c r="R226" s="4"/>
      <c r="S226" s="13">
        <f t="shared" ref="S226:AD226" si="224">F226*$D226</f>
        <v>0</v>
      </c>
      <c r="T226" s="4">
        <f t="shared" si="224"/>
        <v>0</v>
      </c>
      <c r="U226" s="4">
        <f t="shared" si="224"/>
        <v>0</v>
      </c>
      <c r="V226" s="4">
        <f t="shared" si="224"/>
        <v>0</v>
      </c>
      <c r="W226" s="4">
        <f t="shared" si="224"/>
        <v>0</v>
      </c>
      <c r="X226" s="4">
        <f t="shared" si="224"/>
        <v>0</v>
      </c>
      <c r="Y226" s="4">
        <f t="shared" si="224"/>
        <v>0</v>
      </c>
      <c r="Z226" s="4">
        <f t="shared" si="224"/>
        <v>0</v>
      </c>
      <c r="AA226" s="4">
        <f t="shared" si="224"/>
        <v>0</v>
      </c>
      <c r="AB226" s="4">
        <f t="shared" si="224"/>
        <v>0</v>
      </c>
      <c r="AC226" s="4">
        <f t="shared" si="224"/>
        <v>0</v>
      </c>
      <c r="AD226" s="14">
        <f t="shared" si="224"/>
        <v>0</v>
      </c>
    </row>
    <row r="227" ht="11.25" customHeight="1">
      <c r="A227" s="186" t="s">
        <v>405</v>
      </c>
      <c r="B227" s="14" t="s">
        <v>406</v>
      </c>
      <c r="C227" s="4"/>
      <c r="D227" s="64">
        <f>SUMIFS(Selection!X:X,Selection!B:B,'Screws allocation'!A227)</f>
        <v>0</v>
      </c>
      <c r="E227" s="4"/>
      <c r="F227" s="13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4">
        <v>6.0</v>
      </c>
      <c r="R227" s="4"/>
      <c r="S227" s="13">
        <f t="shared" ref="S227:AD227" si="225">F227*$D227</f>
        <v>0</v>
      </c>
      <c r="T227" s="4">
        <f t="shared" si="225"/>
        <v>0</v>
      </c>
      <c r="U227" s="4">
        <f t="shared" si="225"/>
        <v>0</v>
      </c>
      <c r="V227" s="4">
        <f t="shared" si="225"/>
        <v>0</v>
      </c>
      <c r="W227" s="4">
        <f t="shared" si="225"/>
        <v>0</v>
      </c>
      <c r="X227" s="4">
        <f t="shared" si="225"/>
        <v>0</v>
      </c>
      <c r="Y227" s="4">
        <f t="shared" si="225"/>
        <v>0</v>
      </c>
      <c r="Z227" s="4">
        <f t="shared" si="225"/>
        <v>0</v>
      </c>
      <c r="AA227" s="4">
        <f t="shared" si="225"/>
        <v>0</v>
      </c>
      <c r="AB227" s="4">
        <f t="shared" si="225"/>
        <v>0</v>
      </c>
      <c r="AC227" s="4">
        <f t="shared" si="225"/>
        <v>0</v>
      </c>
      <c r="AD227" s="14">
        <f t="shared" si="225"/>
        <v>0</v>
      </c>
    </row>
    <row r="228" ht="11.25" customHeight="1">
      <c r="A228" s="186" t="s">
        <v>407</v>
      </c>
      <c r="B228" s="14" t="s">
        <v>408</v>
      </c>
      <c r="C228" s="4"/>
      <c r="D228" s="64">
        <f>SUMIFS(Selection!X:X,Selection!B:B,'Screws allocation'!A228)</f>
        <v>0</v>
      </c>
      <c r="E228" s="4"/>
      <c r="F228" s="13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14">
        <v>6.0</v>
      </c>
      <c r="R228" s="4"/>
      <c r="S228" s="13">
        <f t="shared" ref="S228:AD228" si="226">F228*$D228</f>
        <v>0</v>
      </c>
      <c r="T228" s="4">
        <f t="shared" si="226"/>
        <v>0</v>
      </c>
      <c r="U228" s="4">
        <f t="shared" si="226"/>
        <v>0</v>
      </c>
      <c r="V228" s="4">
        <f t="shared" si="226"/>
        <v>0</v>
      </c>
      <c r="W228" s="4">
        <f t="shared" si="226"/>
        <v>0</v>
      </c>
      <c r="X228" s="4">
        <f t="shared" si="226"/>
        <v>0</v>
      </c>
      <c r="Y228" s="4">
        <f t="shared" si="226"/>
        <v>0</v>
      </c>
      <c r="Z228" s="4">
        <f t="shared" si="226"/>
        <v>0</v>
      </c>
      <c r="AA228" s="4">
        <f t="shared" si="226"/>
        <v>0</v>
      </c>
      <c r="AB228" s="4">
        <f t="shared" si="226"/>
        <v>0</v>
      </c>
      <c r="AC228" s="4">
        <f t="shared" si="226"/>
        <v>0</v>
      </c>
      <c r="AD228" s="14">
        <f t="shared" si="226"/>
        <v>0</v>
      </c>
    </row>
    <row r="229" ht="11.25" customHeight="1">
      <c r="A229" s="186" t="s">
        <v>409</v>
      </c>
      <c r="B229" s="14" t="s">
        <v>410</v>
      </c>
      <c r="C229" s="4"/>
      <c r="D229" s="64">
        <f>SUMIFS(Selection!X:X,Selection!B:B,'Screws allocation'!A229)</f>
        <v>0</v>
      </c>
      <c r="E229" s="4"/>
      <c r="F229" s="13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4">
        <v>6.0</v>
      </c>
      <c r="R229" s="4"/>
      <c r="S229" s="13">
        <f t="shared" ref="S229:AD229" si="227">F229*$D229</f>
        <v>0</v>
      </c>
      <c r="T229" s="4">
        <f t="shared" si="227"/>
        <v>0</v>
      </c>
      <c r="U229" s="4">
        <f t="shared" si="227"/>
        <v>0</v>
      </c>
      <c r="V229" s="4">
        <f t="shared" si="227"/>
        <v>0</v>
      </c>
      <c r="W229" s="4">
        <f t="shared" si="227"/>
        <v>0</v>
      </c>
      <c r="X229" s="4">
        <f t="shared" si="227"/>
        <v>0</v>
      </c>
      <c r="Y229" s="4">
        <f t="shared" si="227"/>
        <v>0</v>
      </c>
      <c r="Z229" s="4">
        <f t="shared" si="227"/>
        <v>0</v>
      </c>
      <c r="AA229" s="4">
        <f t="shared" si="227"/>
        <v>0</v>
      </c>
      <c r="AB229" s="4">
        <f t="shared" si="227"/>
        <v>0</v>
      </c>
      <c r="AC229" s="4">
        <f t="shared" si="227"/>
        <v>0</v>
      </c>
      <c r="AD229" s="14">
        <f t="shared" si="227"/>
        <v>0</v>
      </c>
    </row>
    <row r="230" ht="11.25" customHeight="1">
      <c r="A230" s="186" t="s">
        <v>411</v>
      </c>
      <c r="B230" s="14" t="s">
        <v>412</v>
      </c>
      <c r="C230" s="4"/>
      <c r="D230" s="64">
        <f>SUMIFS(Selection!X:X,Selection!B:B,'Screws allocation'!A230)</f>
        <v>0</v>
      </c>
      <c r="E230" s="4"/>
      <c r="F230" s="13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4">
        <v>6.0</v>
      </c>
      <c r="R230" s="4"/>
      <c r="S230" s="13">
        <f t="shared" ref="S230:AD230" si="228">F230*$D230</f>
        <v>0</v>
      </c>
      <c r="T230" s="4">
        <f t="shared" si="228"/>
        <v>0</v>
      </c>
      <c r="U230" s="4">
        <f t="shared" si="228"/>
        <v>0</v>
      </c>
      <c r="V230" s="4">
        <f t="shared" si="228"/>
        <v>0</v>
      </c>
      <c r="W230" s="4">
        <f t="shared" si="228"/>
        <v>0</v>
      </c>
      <c r="X230" s="4">
        <f t="shared" si="228"/>
        <v>0</v>
      </c>
      <c r="Y230" s="4">
        <f t="shared" si="228"/>
        <v>0</v>
      </c>
      <c r="Z230" s="4">
        <f t="shared" si="228"/>
        <v>0</v>
      </c>
      <c r="AA230" s="4">
        <f t="shared" si="228"/>
        <v>0</v>
      </c>
      <c r="AB230" s="4">
        <f t="shared" si="228"/>
        <v>0</v>
      </c>
      <c r="AC230" s="4">
        <f t="shared" si="228"/>
        <v>0</v>
      </c>
      <c r="AD230" s="14">
        <f t="shared" si="228"/>
        <v>0</v>
      </c>
    </row>
    <row r="231" ht="11.25" customHeight="1">
      <c r="A231" s="186" t="s">
        <v>413</v>
      </c>
      <c r="B231" s="14" t="s">
        <v>414</v>
      </c>
      <c r="C231" s="4"/>
      <c r="D231" s="64">
        <f>SUMIFS(Selection!X:X,Selection!B:B,'Screws allocation'!A231)</f>
        <v>0</v>
      </c>
      <c r="E231" s="4"/>
      <c r="F231" s="13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4">
        <v>6.0</v>
      </c>
      <c r="R231" s="4"/>
      <c r="S231" s="13">
        <f t="shared" ref="S231:AD231" si="229">F231*$D231</f>
        <v>0</v>
      </c>
      <c r="T231" s="4">
        <f t="shared" si="229"/>
        <v>0</v>
      </c>
      <c r="U231" s="4">
        <f t="shared" si="229"/>
        <v>0</v>
      </c>
      <c r="V231" s="4">
        <f t="shared" si="229"/>
        <v>0</v>
      </c>
      <c r="W231" s="4">
        <f t="shared" si="229"/>
        <v>0</v>
      </c>
      <c r="X231" s="4">
        <f t="shared" si="229"/>
        <v>0</v>
      </c>
      <c r="Y231" s="4">
        <f t="shared" si="229"/>
        <v>0</v>
      </c>
      <c r="Z231" s="4">
        <f t="shared" si="229"/>
        <v>0</v>
      </c>
      <c r="AA231" s="4">
        <f t="shared" si="229"/>
        <v>0</v>
      </c>
      <c r="AB231" s="4">
        <f t="shared" si="229"/>
        <v>0</v>
      </c>
      <c r="AC231" s="4">
        <f t="shared" si="229"/>
        <v>0</v>
      </c>
      <c r="AD231" s="14">
        <f t="shared" si="229"/>
        <v>0</v>
      </c>
    </row>
    <row r="232" ht="11.25" customHeight="1">
      <c r="A232" s="186" t="s">
        <v>415</v>
      </c>
      <c r="B232" s="14" t="s">
        <v>416</v>
      </c>
      <c r="C232" s="4"/>
      <c r="D232" s="64">
        <f>SUMIFS(Selection!X:X,Selection!B:B,'Screws allocation'!A232)</f>
        <v>0</v>
      </c>
      <c r="E232" s="4"/>
      <c r="F232" s="13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4">
        <v>6.0</v>
      </c>
      <c r="R232" s="4"/>
      <c r="S232" s="13">
        <f t="shared" ref="S232:AD232" si="230">F232*$D232</f>
        <v>0</v>
      </c>
      <c r="T232" s="4">
        <f t="shared" si="230"/>
        <v>0</v>
      </c>
      <c r="U232" s="4">
        <f t="shared" si="230"/>
        <v>0</v>
      </c>
      <c r="V232" s="4">
        <f t="shared" si="230"/>
        <v>0</v>
      </c>
      <c r="W232" s="4">
        <f t="shared" si="230"/>
        <v>0</v>
      </c>
      <c r="X232" s="4">
        <f t="shared" si="230"/>
        <v>0</v>
      </c>
      <c r="Y232" s="4">
        <f t="shared" si="230"/>
        <v>0</v>
      </c>
      <c r="Z232" s="4">
        <f t="shared" si="230"/>
        <v>0</v>
      </c>
      <c r="AA232" s="4">
        <f t="shared" si="230"/>
        <v>0</v>
      </c>
      <c r="AB232" s="4">
        <f t="shared" si="230"/>
        <v>0</v>
      </c>
      <c r="AC232" s="4">
        <f t="shared" si="230"/>
        <v>0</v>
      </c>
      <c r="AD232" s="14">
        <f t="shared" si="230"/>
        <v>0</v>
      </c>
    </row>
    <row r="233" ht="11.25" customHeight="1">
      <c r="A233" s="186" t="s">
        <v>417</v>
      </c>
      <c r="B233" s="14" t="s">
        <v>418</v>
      </c>
      <c r="C233" s="4"/>
      <c r="D233" s="64">
        <f>SUMIFS(Selection!X:X,Selection!B:B,'Screws allocation'!A233)</f>
        <v>0</v>
      </c>
      <c r="E233" s="4"/>
      <c r="F233" s="13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4">
        <v>6.0</v>
      </c>
      <c r="R233" s="4"/>
      <c r="S233" s="13">
        <f t="shared" ref="S233:AD233" si="231">F233*$D233</f>
        <v>0</v>
      </c>
      <c r="T233" s="4">
        <f t="shared" si="231"/>
        <v>0</v>
      </c>
      <c r="U233" s="4">
        <f t="shared" si="231"/>
        <v>0</v>
      </c>
      <c r="V233" s="4">
        <f t="shared" si="231"/>
        <v>0</v>
      </c>
      <c r="W233" s="4">
        <f t="shared" si="231"/>
        <v>0</v>
      </c>
      <c r="X233" s="4">
        <f t="shared" si="231"/>
        <v>0</v>
      </c>
      <c r="Y233" s="4">
        <f t="shared" si="231"/>
        <v>0</v>
      </c>
      <c r="Z233" s="4">
        <f t="shared" si="231"/>
        <v>0</v>
      </c>
      <c r="AA233" s="4">
        <f t="shared" si="231"/>
        <v>0</v>
      </c>
      <c r="AB233" s="4">
        <f t="shared" si="231"/>
        <v>0</v>
      </c>
      <c r="AC233" s="4">
        <f t="shared" si="231"/>
        <v>0</v>
      </c>
      <c r="AD233" s="14">
        <f t="shared" si="231"/>
        <v>0</v>
      </c>
    </row>
    <row r="234" ht="11.25" customHeight="1">
      <c r="A234" s="186" t="s">
        <v>419</v>
      </c>
      <c r="B234" s="14" t="s">
        <v>420</v>
      </c>
      <c r="C234" s="4"/>
      <c r="D234" s="64">
        <f>SUMIFS(Selection!X:X,Selection!B:B,'Screws allocation'!A234)</f>
        <v>0</v>
      </c>
      <c r="E234" s="4"/>
      <c r="F234" s="13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4">
        <v>6.0</v>
      </c>
      <c r="R234" s="4"/>
      <c r="S234" s="13">
        <f t="shared" ref="S234:AD234" si="232">F234*$D234</f>
        <v>0</v>
      </c>
      <c r="T234" s="4">
        <f t="shared" si="232"/>
        <v>0</v>
      </c>
      <c r="U234" s="4">
        <f t="shared" si="232"/>
        <v>0</v>
      </c>
      <c r="V234" s="4">
        <f t="shared" si="232"/>
        <v>0</v>
      </c>
      <c r="W234" s="4">
        <f t="shared" si="232"/>
        <v>0</v>
      </c>
      <c r="X234" s="4">
        <f t="shared" si="232"/>
        <v>0</v>
      </c>
      <c r="Y234" s="4">
        <f t="shared" si="232"/>
        <v>0</v>
      </c>
      <c r="Z234" s="4">
        <f t="shared" si="232"/>
        <v>0</v>
      </c>
      <c r="AA234" s="4">
        <f t="shared" si="232"/>
        <v>0</v>
      </c>
      <c r="AB234" s="4">
        <f t="shared" si="232"/>
        <v>0</v>
      </c>
      <c r="AC234" s="4">
        <f t="shared" si="232"/>
        <v>0</v>
      </c>
      <c r="AD234" s="14">
        <f t="shared" si="232"/>
        <v>0</v>
      </c>
    </row>
    <row r="235" ht="11.25" customHeight="1">
      <c r="A235" s="186" t="s">
        <v>421</v>
      </c>
      <c r="B235" s="14" t="s">
        <v>422</v>
      </c>
      <c r="C235" s="4"/>
      <c r="D235" s="64">
        <f>SUMIFS(Selection!X:X,Selection!B:B,'Screws allocation'!A235)</f>
        <v>0</v>
      </c>
      <c r="E235" s="4"/>
      <c r="F235" s="13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4">
        <v>6.0</v>
      </c>
      <c r="R235" s="4"/>
      <c r="S235" s="13">
        <f t="shared" ref="S235:AD235" si="233">F235*$D235</f>
        <v>0</v>
      </c>
      <c r="T235" s="4">
        <f t="shared" si="233"/>
        <v>0</v>
      </c>
      <c r="U235" s="4">
        <f t="shared" si="233"/>
        <v>0</v>
      </c>
      <c r="V235" s="4">
        <f t="shared" si="233"/>
        <v>0</v>
      </c>
      <c r="W235" s="4">
        <f t="shared" si="233"/>
        <v>0</v>
      </c>
      <c r="X235" s="4">
        <f t="shared" si="233"/>
        <v>0</v>
      </c>
      <c r="Y235" s="4">
        <f t="shared" si="233"/>
        <v>0</v>
      </c>
      <c r="Z235" s="4">
        <f t="shared" si="233"/>
        <v>0</v>
      </c>
      <c r="AA235" s="4">
        <f t="shared" si="233"/>
        <v>0</v>
      </c>
      <c r="AB235" s="4">
        <f t="shared" si="233"/>
        <v>0</v>
      </c>
      <c r="AC235" s="4">
        <f t="shared" si="233"/>
        <v>0</v>
      </c>
      <c r="AD235" s="14">
        <f t="shared" si="233"/>
        <v>0</v>
      </c>
    </row>
    <row r="236" ht="11.25" customHeight="1">
      <c r="A236" s="186" t="s">
        <v>423</v>
      </c>
      <c r="B236" s="14" t="s">
        <v>424</v>
      </c>
      <c r="C236" s="4"/>
      <c r="D236" s="64">
        <f>SUMIFS(Selection!X:X,Selection!B:B,'Screws allocation'!A236)</f>
        <v>0</v>
      </c>
      <c r="E236" s="4"/>
      <c r="F236" s="13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4">
        <v>6.0</v>
      </c>
      <c r="R236" s="4"/>
      <c r="S236" s="13">
        <f t="shared" ref="S236:AD236" si="234">F236*$D236</f>
        <v>0</v>
      </c>
      <c r="T236" s="4">
        <f t="shared" si="234"/>
        <v>0</v>
      </c>
      <c r="U236" s="4">
        <f t="shared" si="234"/>
        <v>0</v>
      </c>
      <c r="V236" s="4">
        <f t="shared" si="234"/>
        <v>0</v>
      </c>
      <c r="W236" s="4">
        <f t="shared" si="234"/>
        <v>0</v>
      </c>
      <c r="X236" s="4">
        <f t="shared" si="234"/>
        <v>0</v>
      </c>
      <c r="Y236" s="4">
        <f t="shared" si="234"/>
        <v>0</v>
      </c>
      <c r="Z236" s="4">
        <f t="shared" si="234"/>
        <v>0</v>
      </c>
      <c r="AA236" s="4">
        <f t="shared" si="234"/>
        <v>0</v>
      </c>
      <c r="AB236" s="4">
        <f t="shared" si="234"/>
        <v>0</v>
      </c>
      <c r="AC236" s="4">
        <f t="shared" si="234"/>
        <v>0</v>
      </c>
      <c r="AD236" s="14">
        <f t="shared" si="234"/>
        <v>0</v>
      </c>
    </row>
    <row r="237" ht="11.25" customHeight="1">
      <c r="A237" s="186" t="s">
        <v>425</v>
      </c>
      <c r="B237" s="14" t="s">
        <v>426</v>
      </c>
      <c r="C237" s="4"/>
      <c r="D237" s="64">
        <f>SUMIFS(Selection!X:X,Selection!B:B,'Screws allocation'!A237)</f>
        <v>0</v>
      </c>
      <c r="E237" s="4"/>
      <c r="F237" s="13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4">
        <v>6.0</v>
      </c>
      <c r="R237" s="4"/>
      <c r="S237" s="13">
        <f t="shared" ref="S237:AD237" si="235">F237*$D237</f>
        <v>0</v>
      </c>
      <c r="T237" s="4">
        <f t="shared" si="235"/>
        <v>0</v>
      </c>
      <c r="U237" s="4">
        <f t="shared" si="235"/>
        <v>0</v>
      </c>
      <c r="V237" s="4">
        <f t="shared" si="235"/>
        <v>0</v>
      </c>
      <c r="W237" s="4">
        <f t="shared" si="235"/>
        <v>0</v>
      </c>
      <c r="X237" s="4">
        <f t="shared" si="235"/>
        <v>0</v>
      </c>
      <c r="Y237" s="4">
        <f t="shared" si="235"/>
        <v>0</v>
      </c>
      <c r="Z237" s="4">
        <f t="shared" si="235"/>
        <v>0</v>
      </c>
      <c r="AA237" s="4">
        <f t="shared" si="235"/>
        <v>0</v>
      </c>
      <c r="AB237" s="4">
        <f t="shared" si="235"/>
        <v>0</v>
      </c>
      <c r="AC237" s="4">
        <f t="shared" si="235"/>
        <v>0</v>
      </c>
      <c r="AD237" s="14">
        <f t="shared" si="235"/>
        <v>0</v>
      </c>
    </row>
    <row r="238" ht="11.25" customHeight="1">
      <c r="A238" s="186" t="s">
        <v>427</v>
      </c>
      <c r="B238" s="14" t="s">
        <v>428</v>
      </c>
      <c r="C238" s="4"/>
      <c r="D238" s="64">
        <f>SUMIFS(Selection!X:X,Selection!B:B,'Screws allocation'!A238)</f>
        <v>0</v>
      </c>
      <c r="E238" s="4"/>
      <c r="F238" s="13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4">
        <v>6.0</v>
      </c>
      <c r="R238" s="4"/>
      <c r="S238" s="13">
        <f t="shared" ref="S238:AD238" si="236">F238*$D238</f>
        <v>0</v>
      </c>
      <c r="T238" s="4">
        <f t="shared" si="236"/>
        <v>0</v>
      </c>
      <c r="U238" s="4">
        <f t="shared" si="236"/>
        <v>0</v>
      </c>
      <c r="V238" s="4">
        <f t="shared" si="236"/>
        <v>0</v>
      </c>
      <c r="W238" s="4">
        <f t="shared" si="236"/>
        <v>0</v>
      </c>
      <c r="X238" s="4">
        <f t="shared" si="236"/>
        <v>0</v>
      </c>
      <c r="Y238" s="4">
        <f t="shared" si="236"/>
        <v>0</v>
      </c>
      <c r="Z238" s="4">
        <f t="shared" si="236"/>
        <v>0</v>
      </c>
      <c r="AA238" s="4">
        <f t="shared" si="236"/>
        <v>0</v>
      </c>
      <c r="AB238" s="4">
        <f t="shared" si="236"/>
        <v>0</v>
      </c>
      <c r="AC238" s="4">
        <f t="shared" si="236"/>
        <v>0</v>
      </c>
      <c r="AD238" s="14">
        <f t="shared" si="236"/>
        <v>0</v>
      </c>
    </row>
    <row r="239" ht="11.25" customHeight="1">
      <c r="A239" s="186" t="s">
        <v>429</v>
      </c>
      <c r="B239" s="14" t="s">
        <v>430</v>
      </c>
      <c r="C239" s="4"/>
      <c r="D239" s="64">
        <f>SUMIFS(Selection!X:X,Selection!B:B,'Screws allocation'!A239)</f>
        <v>0</v>
      </c>
      <c r="E239" s="4"/>
      <c r="F239" s="13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4">
        <v>6.0</v>
      </c>
      <c r="R239" s="4"/>
      <c r="S239" s="13">
        <f t="shared" ref="S239:AD239" si="237">F239*$D239</f>
        <v>0</v>
      </c>
      <c r="T239" s="4">
        <f t="shared" si="237"/>
        <v>0</v>
      </c>
      <c r="U239" s="4">
        <f t="shared" si="237"/>
        <v>0</v>
      </c>
      <c r="V239" s="4">
        <f t="shared" si="237"/>
        <v>0</v>
      </c>
      <c r="W239" s="4">
        <f t="shared" si="237"/>
        <v>0</v>
      </c>
      <c r="X239" s="4">
        <f t="shared" si="237"/>
        <v>0</v>
      </c>
      <c r="Y239" s="4">
        <f t="shared" si="237"/>
        <v>0</v>
      </c>
      <c r="Z239" s="4">
        <f t="shared" si="237"/>
        <v>0</v>
      </c>
      <c r="AA239" s="4">
        <f t="shared" si="237"/>
        <v>0</v>
      </c>
      <c r="AB239" s="4">
        <f t="shared" si="237"/>
        <v>0</v>
      </c>
      <c r="AC239" s="4">
        <f t="shared" si="237"/>
        <v>0</v>
      </c>
      <c r="AD239" s="14">
        <f t="shared" si="237"/>
        <v>0</v>
      </c>
    </row>
    <row r="240" ht="11.25" customHeight="1">
      <c r="A240" s="186" t="s">
        <v>431</v>
      </c>
      <c r="B240" s="14" t="s">
        <v>432</v>
      </c>
      <c r="C240" s="4"/>
      <c r="D240" s="64">
        <f>SUMIFS(Selection!X:X,Selection!B:B,'Screws allocation'!A240)</f>
        <v>0</v>
      </c>
      <c r="E240" s="4"/>
      <c r="F240" s="13">
        <v>0.0</v>
      </c>
      <c r="G240" s="4">
        <v>0.0</v>
      </c>
      <c r="H240" s="4">
        <v>0.0</v>
      </c>
      <c r="I240" s="4">
        <v>0.0</v>
      </c>
      <c r="J240" s="4">
        <v>0.0</v>
      </c>
      <c r="K240" s="4">
        <v>0.0</v>
      </c>
      <c r="L240" s="4">
        <v>0.0</v>
      </c>
      <c r="M240" s="4">
        <v>0.0</v>
      </c>
      <c r="N240" s="4">
        <v>0.0</v>
      </c>
      <c r="O240" s="4">
        <v>0.0</v>
      </c>
      <c r="P240" s="4">
        <v>0.0</v>
      </c>
      <c r="Q240" s="14">
        <v>6.0</v>
      </c>
      <c r="R240" s="4"/>
      <c r="S240" s="13">
        <f t="shared" ref="S240:AD240" si="238">F240*$D240</f>
        <v>0</v>
      </c>
      <c r="T240" s="4">
        <f t="shared" si="238"/>
        <v>0</v>
      </c>
      <c r="U240" s="4">
        <f t="shared" si="238"/>
        <v>0</v>
      </c>
      <c r="V240" s="4">
        <f t="shared" si="238"/>
        <v>0</v>
      </c>
      <c r="W240" s="4">
        <f t="shared" si="238"/>
        <v>0</v>
      </c>
      <c r="X240" s="4">
        <f t="shared" si="238"/>
        <v>0</v>
      </c>
      <c r="Y240" s="4">
        <f t="shared" si="238"/>
        <v>0</v>
      </c>
      <c r="Z240" s="4">
        <f t="shared" si="238"/>
        <v>0</v>
      </c>
      <c r="AA240" s="4">
        <f t="shared" si="238"/>
        <v>0</v>
      </c>
      <c r="AB240" s="4">
        <f t="shared" si="238"/>
        <v>0</v>
      </c>
      <c r="AC240" s="4">
        <f t="shared" si="238"/>
        <v>0</v>
      </c>
      <c r="AD240" s="14">
        <f t="shared" si="238"/>
        <v>0</v>
      </c>
    </row>
    <row r="241" ht="11.25" customHeight="1">
      <c r="A241" s="186" t="s">
        <v>433</v>
      </c>
      <c r="B241" s="14" t="s">
        <v>434</v>
      </c>
      <c r="C241" s="4"/>
      <c r="D241" s="64">
        <f>SUMIFS(Selection!X:X,Selection!B:B,'Screws allocation'!A241)</f>
        <v>0</v>
      </c>
      <c r="E241" s="4"/>
      <c r="F241" s="13">
        <v>0.0</v>
      </c>
      <c r="G241" s="4">
        <v>0.0</v>
      </c>
      <c r="H241" s="4">
        <v>0.0</v>
      </c>
      <c r="I241" s="4">
        <v>0.0</v>
      </c>
      <c r="J241" s="4">
        <v>0.0</v>
      </c>
      <c r="K241" s="4">
        <v>0.0</v>
      </c>
      <c r="L241" s="4">
        <v>0.0</v>
      </c>
      <c r="M241" s="4">
        <v>0.0</v>
      </c>
      <c r="N241" s="4">
        <v>0.0</v>
      </c>
      <c r="O241" s="4">
        <v>0.0</v>
      </c>
      <c r="P241" s="4">
        <v>0.0</v>
      </c>
      <c r="Q241" s="14">
        <v>4.0</v>
      </c>
      <c r="R241" s="4"/>
      <c r="S241" s="13">
        <f t="shared" ref="S241:AD241" si="239">F241*$D241</f>
        <v>0</v>
      </c>
      <c r="T241" s="4">
        <f t="shared" si="239"/>
        <v>0</v>
      </c>
      <c r="U241" s="4">
        <f t="shared" si="239"/>
        <v>0</v>
      </c>
      <c r="V241" s="4">
        <f t="shared" si="239"/>
        <v>0</v>
      </c>
      <c r="W241" s="4">
        <f t="shared" si="239"/>
        <v>0</v>
      </c>
      <c r="X241" s="4">
        <f t="shared" si="239"/>
        <v>0</v>
      </c>
      <c r="Y241" s="4">
        <f t="shared" si="239"/>
        <v>0</v>
      </c>
      <c r="Z241" s="4">
        <f t="shared" si="239"/>
        <v>0</v>
      </c>
      <c r="AA241" s="4">
        <f t="shared" si="239"/>
        <v>0</v>
      </c>
      <c r="AB241" s="4">
        <f t="shared" si="239"/>
        <v>0</v>
      </c>
      <c r="AC241" s="4">
        <f t="shared" si="239"/>
        <v>0</v>
      </c>
      <c r="AD241" s="14">
        <f t="shared" si="239"/>
        <v>0</v>
      </c>
    </row>
    <row r="242" ht="11.25" customHeight="1">
      <c r="A242" s="186" t="s">
        <v>435</v>
      </c>
      <c r="B242" s="14" t="s">
        <v>436</v>
      </c>
      <c r="C242" s="4"/>
      <c r="D242" s="64">
        <f>SUMIFS(Selection!X:X,Selection!B:B,'Screws allocation'!A242)</f>
        <v>0</v>
      </c>
      <c r="E242" s="4"/>
      <c r="F242" s="13">
        <v>0.0</v>
      </c>
      <c r="G242" s="4">
        <v>0.0</v>
      </c>
      <c r="H242" s="4">
        <v>0.0</v>
      </c>
      <c r="I242" s="4">
        <v>0.0</v>
      </c>
      <c r="J242" s="4">
        <v>0.0</v>
      </c>
      <c r="K242" s="4">
        <v>0.0</v>
      </c>
      <c r="L242" s="4">
        <v>0.0</v>
      </c>
      <c r="M242" s="4">
        <v>0.0</v>
      </c>
      <c r="N242" s="4">
        <v>0.0</v>
      </c>
      <c r="O242" s="4">
        <v>0.0</v>
      </c>
      <c r="P242" s="4">
        <v>0.0</v>
      </c>
      <c r="Q242" s="14">
        <v>7.0</v>
      </c>
      <c r="R242" s="4"/>
      <c r="S242" s="13">
        <f t="shared" ref="S242:AD242" si="240">F242*$D242</f>
        <v>0</v>
      </c>
      <c r="T242" s="4">
        <f t="shared" si="240"/>
        <v>0</v>
      </c>
      <c r="U242" s="4">
        <f t="shared" si="240"/>
        <v>0</v>
      </c>
      <c r="V242" s="4">
        <f t="shared" si="240"/>
        <v>0</v>
      </c>
      <c r="W242" s="4">
        <f t="shared" si="240"/>
        <v>0</v>
      </c>
      <c r="X242" s="4">
        <f t="shared" si="240"/>
        <v>0</v>
      </c>
      <c r="Y242" s="4">
        <f t="shared" si="240"/>
        <v>0</v>
      </c>
      <c r="Z242" s="4">
        <f t="shared" si="240"/>
        <v>0</v>
      </c>
      <c r="AA242" s="4">
        <f t="shared" si="240"/>
        <v>0</v>
      </c>
      <c r="AB242" s="4">
        <f t="shared" si="240"/>
        <v>0</v>
      </c>
      <c r="AC242" s="4">
        <f t="shared" si="240"/>
        <v>0</v>
      </c>
      <c r="AD242" s="14">
        <f t="shared" si="240"/>
        <v>0</v>
      </c>
    </row>
    <row r="243" ht="11.25" customHeight="1">
      <c r="A243" s="186" t="s">
        <v>493</v>
      </c>
      <c r="B243" s="14" t="s">
        <v>3927</v>
      </c>
      <c r="C243" s="4"/>
      <c r="D243" s="64">
        <f>SUMIFS(Selection!X:X,Selection!B:B,'Screws allocation'!A243)</f>
        <v>0</v>
      </c>
      <c r="E243" s="4"/>
      <c r="F243" s="13">
        <v>0.0</v>
      </c>
      <c r="G243" s="4">
        <v>0.0</v>
      </c>
      <c r="H243" s="4">
        <v>0.0</v>
      </c>
      <c r="I243" s="4">
        <v>0.0</v>
      </c>
      <c r="J243" s="4">
        <v>0.0</v>
      </c>
      <c r="K243" s="4">
        <v>0.0</v>
      </c>
      <c r="L243" s="4">
        <v>0.0</v>
      </c>
      <c r="M243" s="4">
        <v>0.0</v>
      </c>
      <c r="N243" s="4">
        <v>0.0</v>
      </c>
      <c r="O243" s="4">
        <v>0.0</v>
      </c>
      <c r="P243" s="4">
        <v>0.0</v>
      </c>
      <c r="Q243" s="14">
        <v>7.0</v>
      </c>
      <c r="R243" s="4"/>
      <c r="S243" s="13">
        <f t="shared" ref="S243:AD243" si="241">F243*$D243</f>
        <v>0</v>
      </c>
      <c r="T243" s="4">
        <f t="shared" si="241"/>
        <v>0</v>
      </c>
      <c r="U243" s="4">
        <f t="shared" si="241"/>
        <v>0</v>
      </c>
      <c r="V243" s="4">
        <f t="shared" si="241"/>
        <v>0</v>
      </c>
      <c r="W243" s="4">
        <f t="shared" si="241"/>
        <v>0</v>
      </c>
      <c r="X243" s="4">
        <f t="shared" si="241"/>
        <v>0</v>
      </c>
      <c r="Y243" s="4">
        <f t="shared" si="241"/>
        <v>0</v>
      </c>
      <c r="Z243" s="4">
        <f t="shared" si="241"/>
        <v>0</v>
      </c>
      <c r="AA243" s="4">
        <f t="shared" si="241"/>
        <v>0</v>
      </c>
      <c r="AB243" s="4">
        <f t="shared" si="241"/>
        <v>0</v>
      </c>
      <c r="AC243" s="4">
        <f t="shared" si="241"/>
        <v>0</v>
      </c>
      <c r="AD243" s="14">
        <f t="shared" si="241"/>
        <v>0</v>
      </c>
    </row>
    <row r="244" ht="11.25" customHeight="1">
      <c r="A244" s="186" t="s">
        <v>492</v>
      </c>
      <c r="B244" s="14" t="s">
        <v>3928</v>
      </c>
      <c r="C244" s="4"/>
      <c r="D244" s="64">
        <f>SUMIFS(Selection!X:X,Selection!B:B,'Screws allocation'!A244)</f>
        <v>0</v>
      </c>
      <c r="E244" s="4"/>
      <c r="F244" s="13">
        <v>0.0</v>
      </c>
      <c r="G244" s="4">
        <v>0.0</v>
      </c>
      <c r="H244" s="4">
        <v>0.0</v>
      </c>
      <c r="I244" s="4">
        <v>0.0</v>
      </c>
      <c r="J244" s="4">
        <v>0.0</v>
      </c>
      <c r="K244" s="4">
        <v>0.0</v>
      </c>
      <c r="L244" s="4">
        <v>0.0</v>
      </c>
      <c r="M244" s="4">
        <v>0.0</v>
      </c>
      <c r="N244" s="4">
        <v>0.0</v>
      </c>
      <c r="O244" s="4">
        <v>0.0</v>
      </c>
      <c r="P244" s="4">
        <v>0.0</v>
      </c>
      <c r="Q244" s="14">
        <v>7.0</v>
      </c>
      <c r="R244" s="4"/>
      <c r="S244" s="13">
        <f t="shared" ref="S244:AD244" si="242">F244*$D244</f>
        <v>0</v>
      </c>
      <c r="T244" s="4">
        <f t="shared" si="242"/>
        <v>0</v>
      </c>
      <c r="U244" s="4">
        <f t="shared" si="242"/>
        <v>0</v>
      </c>
      <c r="V244" s="4">
        <f t="shared" si="242"/>
        <v>0</v>
      </c>
      <c r="W244" s="4">
        <f t="shared" si="242"/>
        <v>0</v>
      </c>
      <c r="X244" s="4">
        <f t="shared" si="242"/>
        <v>0</v>
      </c>
      <c r="Y244" s="4">
        <f t="shared" si="242"/>
        <v>0</v>
      </c>
      <c r="Z244" s="4">
        <f t="shared" si="242"/>
        <v>0</v>
      </c>
      <c r="AA244" s="4">
        <f t="shared" si="242"/>
        <v>0</v>
      </c>
      <c r="AB244" s="4">
        <f t="shared" si="242"/>
        <v>0</v>
      </c>
      <c r="AC244" s="4">
        <f t="shared" si="242"/>
        <v>0</v>
      </c>
      <c r="AD244" s="14">
        <f t="shared" si="242"/>
        <v>0</v>
      </c>
    </row>
    <row r="245" ht="11.25" customHeight="1">
      <c r="A245" s="193" t="s">
        <v>437</v>
      </c>
      <c r="B245" s="194" t="s">
        <v>438</v>
      </c>
      <c r="C245" s="4"/>
      <c r="D245" s="64">
        <f>SUMIFS(Selection!X:X,Selection!B:B,'Screws allocation'!A245)</f>
        <v>0</v>
      </c>
      <c r="E245" s="4"/>
      <c r="F245" s="16">
        <v>0.0</v>
      </c>
      <c r="G245" s="288">
        <v>0.0</v>
      </c>
      <c r="H245" s="288">
        <v>0.0</v>
      </c>
      <c r="I245" s="288">
        <v>0.0</v>
      </c>
      <c r="J245" s="288">
        <v>0.0</v>
      </c>
      <c r="K245" s="288">
        <v>0.0</v>
      </c>
      <c r="L245" s="288">
        <v>0.0</v>
      </c>
      <c r="M245" s="288">
        <v>0.0</v>
      </c>
      <c r="N245" s="288">
        <v>0.0</v>
      </c>
      <c r="O245" s="288">
        <v>0.0</v>
      </c>
      <c r="P245" s="288">
        <v>0.0</v>
      </c>
      <c r="Q245" s="194">
        <v>11.0</v>
      </c>
      <c r="R245" s="4"/>
      <c r="S245" s="13">
        <f t="shared" ref="S245:AD245" si="243">F245*$D245</f>
        <v>0</v>
      </c>
      <c r="T245" s="4">
        <f t="shared" si="243"/>
        <v>0</v>
      </c>
      <c r="U245" s="4">
        <f t="shared" si="243"/>
        <v>0</v>
      </c>
      <c r="V245" s="4">
        <f t="shared" si="243"/>
        <v>0</v>
      </c>
      <c r="W245" s="4">
        <f t="shared" si="243"/>
        <v>0</v>
      </c>
      <c r="X245" s="4">
        <f t="shared" si="243"/>
        <v>0</v>
      </c>
      <c r="Y245" s="4">
        <f t="shared" si="243"/>
        <v>0</v>
      </c>
      <c r="Z245" s="288">
        <f t="shared" si="243"/>
        <v>0</v>
      </c>
      <c r="AA245" s="288">
        <f t="shared" si="243"/>
        <v>0</v>
      </c>
      <c r="AB245" s="288">
        <f t="shared" si="243"/>
        <v>0</v>
      </c>
      <c r="AC245" s="288">
        <f t="shared" si="243"/>
        <v>0</v>
      </c>
      <c r="AD245" s="194">
        <f t="shared" si="243"/>
        <v>0</v>
      </c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286" t="s">
        <v>94</v>
      </c>
      <c r="T247" s="287" t="s">
        <v>97</v>
      </c>
      <c r="U247" s="287" t="s">
        <v>100</v>
      </c>
      <c r="V247" s="287" t="s">
        <v>103</v>
      </c>
      <c r="W247" s="287" t="s">
        <v>3734</v>
      </c>
      <c r="X247" s="287" t="s">
        <v>106</v>
      </c>
      <c r="Y247" s="287" t="s">
        <v>108</v>
      </c>
      <c r="Z247" s="287" t="s">
        <v>110</v>
      </c>
      <c r="AA247" s="287" t="s">
        <v>112</v>
      </c>
      <c r="AB247" s="287" t="s">
        <v>114</v>
      </c>
      <c r="AC247" s="287" t="s">
        <v>117</v>
      </c>
      <c r="AD247" s="285" t="s">
        <v>123</v>
      </c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289">
        <f t="shared" ref="S248:AD248" si="244">SUM(S3:S247)</f>
        <v>0</v>
      </c>
      <c r="T248" s="290">
        <f t="shared" si="244"/>
        <v>0</v>
      </c>
      <c r="U248" s="290">
        <f t="shared" si="244"/>
        <v>0</v>
      </c>
      <c r="V248" s="290">
        <f t="shared" si="244"/>
        <v>0</v>
      </c>
      <c r="W248" s="290">
        <f t="shared" si="244"/>
        <v>0</v>
      </c>
      <c r="X248" s="290">
        <f t="shared" si="244"/>
        <v>0</v>
      </c>
      <c r="Y248" s="290">
        <f t="shared" si="244"/>
        <v>0</v>
      </c>
      <c r="Z248" s="290">
        <f t="shared" si="244"/>
        <v>0</v>
      </c>
      <c r="AA248" s="290">
        <f t="shared" si="244"/>
        <v>0</v>
      </c>
      <c r="AB248" s="290">
        <f t="shared" si="244"/>
        <v>0</v>
      </c>
      <c r="AC248" s="290">
        <f t="shared" si="244"/>
        <v>0</v>
      </c>
      <c r="AD248" s="291">
        <f t="shared" si="244"/>
        <v>0</v>
      </c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</sheetData>
  <autoFilter ref="$A$2:$AD$245"/>
  <mergeCells count="2">
    <mergeCell ref="F1:Q1"/>
    <mergeCell ref="S1:AD1"/>
  </mergeCells>
  <conditionalFormatting sqref="F242:Q245 J16:M16 J108:M109 J116:M116 O16:Q16 O108:Q109 O116:Q116">
    <cfRule type="cellIs" dxfId="4" priority="1" operator="greaterThan">
      <formula>0</formula>
    </cfRule>
  </conditionalFormatting>
  <conditionalFormatting sqref="F241:Q241">
    <cfRule type="cellIs" dxfId="4" priority="2" operator="greaterThan">
      <formula>0</formula>
    </cfRule>
  </conditionalFormatting>
  <conditionalFormatting sqref="B241:B245">
    <cfRule type="containsText" dxfId="4" priority="3" operator="containsText" text="pas dans la feuille Mapping table">
      <formula>NOT(ISERROR(SEARCH(("pas dans la feuille Mapping table"),(B241))))</formula>
    </cfRule>
  </conditionalFormatting>
  <conditionalFormatting sqref="F3:G21 F22:Q77 F78:G131 F132:Q186 F187:M187 H3:M15 H16:I16 H17:M21 H78:M107 H108:I109 H110:M115 H116:I116 H117:M131 L188:L239 M188:M214 N3:N21 N78:N131 N187:N214 O3:Q15 O17:Q21 O78:Q107 O110:Q115 O117:Q131 O187:Q187 O188:P239">
    <cfRule type="cellIs" dxfId="4" priority="4" operator="greaterThan">
      <formula>0</formula>
    </cfRule>
  </conditionalFormatting>
  <conditionalFormatting sqref="B3:B187">
    <cfRule type="containsText" dxfId="4" priority="5" operator="containsText" text="pas dans la feuille Mapping table">
      <formula>NOT(ISERROR(SEARCH(("pas dans la feuille Mapping table"),(B3))))</formula>
    </cfRule>
  </conditionalFormatting>
  <conditionalFormatting sqref="F188:K239 F240:Q240 M215:N239 Q188:Q239">
    <cfRule type="cellIs" dxfId="4" priority="6" operator="greaterThan">
      <formula>0</formula>
    </cfRule>
  </conditionalFormatting>
  <conditionalFormatting sqref="B188:B240">
    <cfRule type="containsText" dxfId="4" priority="7" operator="containsText" text="pas dans la feuille Mapping table">
      <formula>NOT(ISERROR(SEARCH(("pas dans la feuille Mapping table"),(B188))))</formula>
    </cfRule>
  </conditionalFormatting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9.0"/>
    <col customWidth="1" min="2" max="2" width="37.86"/>
    <col customWidth="1" min="3" max="3" width="21.0"/>
    <col customWidth="1" min="4" max="4" width="16.57"/>
    <col customWidth="1" hidden="1" min="5" max="5" width="15.71"/>
    <col customWidth="1" min="6" max="6" width="20.29"/>
    <col customWidth="1" min="7" max="7" width="21.43"/>
    <col customWidth="1" min="8" max="8" width="16.14"/>
    <col customWidth="1" min="9" max="9" width="11.57"/>
    <col customWidth="1" min="10" max="10" width="11.29"/>
    <col customWidth="1" min="11" max="11" width="17.57"/>
    <col customWidth="1" min="12" max="12" width="14.0"/>
    <col customWidth="1" min="13" max="13" width="24.57"/>
    <col customWidth="1" min="14" max="14" width="26.86"/>
    <col customWidth="1" min="15" max="15" width="14.71"/>
    <col customWidth="1" min="16" max="16" width="10.57"/>
    <col customWidth="1" min="17" max="17" width="16.14"/>
    <col customWidth="1" min="18" max="18" width="58.43"/>
    <col customWidth="1" min="19" max="19" width="15.57"/>
    <col customWidth="1" min="20" max="20" width="14.0"/>
    <col customWidth="1" min="21" max="21" width="2.29"/>
    <col customWidth="1" min="22" max="22" width="7.43"/>
    <col customWidth="1" min="23" max="23" width="2.29"/>
    <col customWidth="1" min="24" max="24" width="6.14"/>
    <col customWidth="1" min="25" max="25" width="2.29"/>
    <col customWidth="1" min="26" max="26" width="10.0"/>
    <col customWidth="1" min="27" max="27" width="2.29"/>
    <col customWidth="1" min="28" max="28" width="9.0"/>
    <col customWidth="1" min="29" max="29" width="2.29"/>
    <col customWidth="1" min="30" max="30" width="32.71"/>
    <col customWidth="1" min="31" max="31" width="2.29"/>
    <col customWidth="1" min="32" max="32" width="19.57"/>
  </cols>
  <sheetData>
    <row r="1" ht="12.0" customHeight="1">
      <c r="A1" s="15">
        <v>1.0</v>
      </c>
      <c r="B1" s="292">
        <v>3.0</v>
      </c>
      <c r="C1" s="293">
        <v>2.0</v>
      </c>
      <c r="D1" s="294">
        <v>12.0</v>
      </c>
      <c r="E1" s="293">
        <v>10.0</v>
      </c>
      <c r="F1" s="293">
        <v>16.0</v>
      </c>
      <c r="G1" s="293">
        <v>15.0</v>
      </c>
      <c r="H1" s="293">
        <v>5.0</v>
      </c>
      <c r="I1" s="293">
        <v>7.0</v>
      </c>
      <c r="J1" s="293">
        <v>8.0</v>
      </c>
      <c r="K1" s="293">
        <v>4.0</v>
      </c>
      <c r="L1" s="293">
        <v>6.0</v>
      </c>
      <c r="M1" s="293">
        <v>14.0</v>
      </c>
      <c r="N1" s="293">
        <v>9.0</v>
      </c>
      <c r="O1" s="293">
        <v>11.0</v>
      </c>
      <c r="P1" s="293">
        <v>13.0</v>
      </c>
      <c r="Q1" s="293">
        <v>17.0</v>
      </c>
      <c r="R1" s="293">
        <v>18.0</v>
      </c>
      <c r="S1" s="293">
        <v>19.0</v>
      </c>
      <c r="T1" s="293">
        <v>20.0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ht="12.0" customHeight="1">
      <c r="A2" s="295" t="s">
        <v>157</v>
      </c>
      <c r="B2" s="295" t="s">
        <v>3929</v>
      </c>
      <c r="C2" s="295" t="s">
        <v>3930</v>
      </c>
      <c r="D2" s="296" t="s">
        <v>3931</v>
      </c>
      <c r="E2" s="297" t="s">
        <v>3932</v>
      </c>
      <c r="F2" s="295" t="s">
        <v>3933</v>
      </c>
      <c r="G2" s="295" t="s">
        <v>3934</v>
      </c>
      <c r="H2" s="295" t="s">
        <v>3935</v>
      </c>
      <c r="I2" s="295" t="s">
        <v>161</v>
      </c>
      <c r="J2" s="295" t="s">
        <v>159</v>
      </c>
      <c r="K2" s="295" t="s">
        <v>3936</v>
      </c>
      <c r="L2" s="295" t="s">
        <v>3937</v>
      </c>
      <c r="M2" s="295" t="s">
        <v>3938</v>
      </c>
      <c r="N2" s="297" t="s">
        <v>3939</v>
      </c>
      <c r="O2" s="297" t="s">
        <v>3940</v>
      </c>
      <c r="P2" s="298" t="s">
        <v>3941</v>
      </c>
      <c r="Q2" s="295" t="s">
        <v>3942</v>
      </c>
      <c r="R2" s="295" t="s">
        <v>3943</v>
      </c>
      <c r="S2" s="295" t="s">
        <v>3944</v>
      </c>
      <c r="T2" s="295" t="s">
        <v>3945</v>
      </c>
      <c r="U2" s="15"/>
      <c r="V2" s="299" t="s">
        <v>162</v>
      </c>
      <c r="W2" s="15"/>
      <c r="X2" s="299" t="s">
        <v>160</v>
      </c>
      <c r="Y2" s="15"/>
      <c r="Z2" s="299" t="s">
        <v>195</v>
      </c>
      <c r="AA2" s="15"/>
      <c r="AB2" s="299" t="s">
        <v>159</v>
      </c>
      <c r="AC2" s="15"/>
      <c r="AD2" s="299" t="s">
        <v>3946</v>
      </c>
      <c r="AE2" s="15"/>
      <c r="AF2" s="299" t="s">
        <v>3947</v>
      </c>
    </row>
    <row r="3" ht="12.0" customHeight="1">
      <c r="A3" s="300" t="s">
        <v>318</v>
      </c>
      <c r="B3" s="301" t="s">
        <v>3817</v>
      </c>
      <c r="C3" s="301" t="s">
        <v>9</v>
      </c>
      <c r="D3" s="301">
        <v>119.9</v>
      </c>
      <c r="E3" s="301">
        <v>53.6</v>
      </c>
      <c r="F3" s="301">
        <v>5.05</v>
      </c>
      <c r="G3" s="301">
        <v>3.5</v>
      </c>
      <c r="H3" s="301" t="s">
        <v>3948</v>
      </c>
      <c r="I3" s="301" t="s">
        <v>84</v>
      </c>
      <c r="J3" s="301" t="s">
        <v>3949</v>
      </c>
      <c r="K3" s="301">
        <v>1.0</v>
      </c>
      <c r="L3" s="301" t="s">
        <v>82</v>
      </c>
      <c r="M3" s="301" t="s">
        <v>3950</v>
      </c>
      <c r="N3" s="301">
        <v>53.6</v>
      </c>
      <c r="O3" s="301">
        <v>56.28</v>
      </c>
      <c r="P3" s="301">
        <v>0.5529608006672228</v>
      </c>
      <c r="Q3" s="301" t="s">
        <v>3951</v>
      </c>
      <c r="R3" s="301" t="s">
        <v>3952</v>
      </c>
      <c r="S3" s="301" t="s">
        <v>3953</v>
      </c>
      <c r="T3" s="301">
        <v>2011.0</v>
      </c>
      <c r="U3" s="302" t="e">
        <v>#VALUE!</v>
      </c>
      <c r="V3" s="301" t="e">
        <v>#VALUE!</v>
      </c>
      <c r="W3" s="302" t="e">
        <v>#VALUE!</v>
      </c>
      <c r="X3" s="301" t="e">
        <v>#VALUE!</v>
      </c>
      <c r="Y3" s="302" t="e">
        <v>#VALUE!</v>
      </c>
      <c r="Z3" s="301" t="e">
        <v>#VALUE!</v>
      </c>
      <c r="AA3" s="302" t="e">
        <v>#VALUE!</v>
      </c>
      <c r="AB3" s="301" t="e">
        <v>#VALUE!</v>
      </c>
      <c r="AC3" s="302" t="e">
        <v>#VALUE!</v>
      </c>
      <c r="AD3" s="301" t="e">
        <v>#VALUE!</v>
      </c>
      <c r="AE3" s="302" t="e">
        <v>#VALUE!</v>
      </c>
      <c r="AF3" s="301" t="e">
        <v>#VALUE!</v>
      </c>
    </row>
    <row r="4" ht="12.0" customHeight="1">
      <c r="A4" s="300" t="s">
        <v>317</v>
      </c>
      <c r="B4" s="301" t="s">
        <v>3816</v>
      </c>
      <c r="C4" s="301" t="s">
        <v>9</v>
      </c>
      <c r="D4" s="301">
        <v>63.602000000000004</v>
      </c>
      <c r="E4" s="301">
        <v>10.79</v>
      </c>
      <c r="F4" s="301" t="s">
        <v>3954</v>
      </c>
      <c r="G4" s="301">
        <v>2.999653</v>
      </c>
      <c r="H4" s="301" t="s">
        <v>3955</v>
      </c>
      <c r="I4" s="301" t="s">
        <v>81</v>
      </c>
      <c r="J4" s="301" t="s">
        <v>3949</v>
      </c>
      <c r="K4" s="301">
        <v>1.0</v>
      </c>
      <c r="L4" s="301" t="s">
        <v>82</v>
      </c>
      <c r="M4" s="301" t="s">
        <v>3956</v>
      </c>
      <c r="N4" s="301">
        <v>10.79</v>
      </c>
      <c r="O4" s="301">
        <v>11.3295</v>
      </c>
      <c r="P4" s="301">
        <v>0.8303512468161379</v>
      </c>
      <c r="Q4" s="301" t="s">
        <v>3951</v>
      </c>
      <c r="R4" s="301" t="s">
        <v>3957</v>
      </c>
      <c r="S4" s="301" t="s">
        <v>3958</v>
      </c>
      <c r="T4" s="301">
        <v>2015.0</v>
      </c>
      <c r="U4" s="302" t="e">
        <v>#VALUE!</v>
      </c>
      <c r="V4" s="301" t="e">
        <v>#VALUE!</v>
      </c>
      <c r="W4" s="302" t="e">
        <v>#VALUE!</v>
      </c>
      <c r="X4" s="301" t="e">
        <v>#VALUE!</v>
      </c>
      <c r="Y4" s="302" t="e">
        <v>#VALUE!</v>
      </c>
      <c r="Z4" s="301" t="e">
        <v>#VALUE!</v>
      </c>
      <c r="AA4" s="302" t="e">
        <v>#VALUE!</v>
      </c>
      <c r="AB4" s="301" t="e">
        <v>#VALUE!</v>
      </c>
      <c r="AC4" s="302" t="e">
        <v>#VALUE!</v>
      </c>
      <c r="AD4" s="301" t="e">
        <v>#VALUE!</v>
      </c>
      <c r="AE4" s="302" t="e">
        <v>#VALUE!</v>
      </c>
      <c r="AF4" s="302" t="e">
        <v>#VALUE!</v>
      </c>
    </row>
    <row r="5" ht="12.0" customHeight="1">
      <c r="A5" s="300" t="s">
        <v>295</v>
      </c>
      <c r="B5" s="301" t="s">
        <v>3802</v>
      </c>
      <c r="C5" s="301" t="s">
        <v>8</v>
      </c>
      <c r="D5" s="301">
        <v>95.7</v>
      </c>
      <c r="E5" s="301">
        <v>43.91</v>
      </c>
      <c r="F5" s="301">
        <v>3.48</v>
      </c>
      <c r="G5" s="301">
        <v>4.9</v>
      </c>
      <c r="H5" s="301" t="s">
        <v>67</v>
      </c>
      <c r="I5" s="301" t="s">
        <v>81</v>
      </c>
      <c r="J5" s="301" t="s">
        <v>3959</v>
      </c>
      <c r="K5" s="301">
        <v>26.0</v>
      </c>
      <c r="L5" s="301" t="s">
        <v>62</v>
      </c>
      <c r="M5" s="301" t="s">
        <v>3960</v>
      </c>
      <c r="N5" s="301">
        <v>37.1</v>
      </c>
      <c r="O5" s="301">
        <v>46.27156805084746</v>
      </c>
      <c r="P5" s="301">
        <v>0.5411703239289447</v>
      </c>
      <c r="Q5" s="301" t="s">
        <v>3961</v>
      </c>
      <c r="R5" s="301" t="s">
        <v>3962</v>
      </c>
      <c r="S5" s="301" t="s">
        <v>3953</v>
      </c>
      <c r="T5" s="301">
        <v>2000.0</v>
      </c>
      <c r="U5" s="302" t="e">
        <v>#VALUE!</v>
      </c>
      <c r="V5" s="301" t="e">
        <v>#VALUE!</v>
      </c>
      <c r="W5" s="302" t="e">
        <v>#VALUE!</v>
      </c>
      <c r="X5" s="301" t="e">
        <v>#VALUE!</v>
      </c>
      <c r="Y5" s="302" t="e">
        <v>#VALUE!</v>
      </c>
      <c r="Z5" s="301" t="e">
        <v>#VALUE!</v>
      </c>
      <c r="AA5" s="302" t="e">
        <v>#VALUE!</v>
      </c>
      <c r="AB5" s="301" t="e">
        <v>#VALUE!</v>
      </c>
      <c r="AC5" s="302" t="e">
        <v>#VALUE!</v>
      </c>
      <c r="AD5" s="301" t="e">
        <v>#VALUE!</v>
      </c>
      <c r="AE5" s="302" t="e">
        <v>#VALUE!</v>
      </c>
      <c r="AF5" s="302" t="e">
        <v>#VALUE!</v>
      </c>
    </row>
    <row r="6" ht="12.0" customHeight="1">
      <c r="A6" s="300" t="s">
        <v>296</v>
      </c>
      <c r="B6" s="301" t="s">
        <v>3808</v>
      </c>
      <c r="C6" s="301" t="s">
        <v>8</v>
      </c>
      <c r="D6" s="301">
        <v>41.291250000000005</v>
      </c>
      <c r="E6" s="301">
        <v>17.51</v>
      </c>
      <c r="F6" s="301">
        <v>1.1</v>
      </c>
      <c r="G6" s="301">
        <v>1.7</v>
      </c>
      <c r="H6" s="301" t="s">
        <v>67</v>
      </c>
      <c r="I6" s="301" t="s">
        <v>81</v>
      </c>
      <c r="J6" s="301" t="s">
        <v>3959</v>
      </c>
      <c r="K6" s="301">
        <v>10.0</v>
      </c>
      <c r="L6" s="301" t="s">
        <v>62</v>
      </c>
      <c r="M6" s="301" t="s">
        <v>3963</v>
      </c>
      <c r="N6" s="301">
        <v>13.5</v>
      </c>
      <c r="O6" s="301">
        <v>18.690305617021277</v>
      </c>
      <c r="P6" s="301">
        <v>0.5759392123028487</v>
      </c>
      <c r="Q6" s="301" t="s">
        <v>3961</v>
      </c>
      <c r="R6" s="301" t="s">
        <v>3964</v>
      </c>
      <c r="S6" s="301" t="s">
        <v>3953</v>
      </c>
      <c r="T6" s="301">
        <v>2000.0</v>
      </c>
      <c r="U6" s="302" t="e">
        <v>#VALUE!</v>
      </c>
      <c r="V6" s="301" t="e">
        <v>#VALUE!</v>
      </c>
      <c r="W6" s="302" t="e">
        <v>#VALUE!</v>
      </c>
      <c r="X6" s="301" t="e">
        <v>#VALUE!</v>
      </c>
      <c r="Y6" s="302" t="e">
        <v>#VALUE!</v>
      </c>
      <c r="Z6" s="301" t="e">
        <v>#VALUE!</v>
      </c>
      <c r="AA6" s="302" t="e">
        <v>#VALUE!</v>
      </c>
      <c r="AB6" s="301" t="e">
        <v>#VALUE!</v>
      </c>
      <c r="AC6" s="302" t="e">
        <v>#VALUE!</v>
      </c>
      <c r="AD6" s="301" t="e">
        <v>#VALUE!</v>
      </c>
      <c r="AE6" s="302" t="e">
        <v>#VALUE!</v>
      </c>
      <c r="AF6" s="302" t="e">
        <v>#VALUE!</v>
      </c>
    </row>
    <row r="7" ht="12.0" customHeight="1">
      <c r="A7" s="300" t="s">
        <v>297</v>
      </c>
      <c r="B7" s="301" t="s">
        <v>8</v>
      </c>
      <c r="C7" s="301" t="s">
        <v>8</v>
      </c>
      <c r="D7" s="301">
        <v>68.2</v>
      </c>
      <c r="E7" s="301">
        <v>30.48</v>
      </c>
      <c r="F7" s="301">
        <v>1.68</v>
      </c>
      <c r="G7" s="301">
        <v>2.8</v>
      </c>
      <c r="H7" s="301" t="s">
        <v>67</v>
      </c>
      <c r="I7" s="301" t="s">
        <v>81</v>
      </c>
      <c r="J7" s="301" t="s">
        <v>3959</v>
      </c>
      <c r="K7" s="301">
        <v>20.0</v>
      </c>
      <c r="L7" s="301" t="s">
        <v>62</v>
      </c>
      <c r="M7" s="301" t="s">
        <v>3960</v>
      </c>
      <c r="N7" s="301">
        <v>21.07</v>
      </c>
      <c r="O7" s="301">
        <v>32.27318481081081</v>
      </c>
      <c r="P7" s="301">
        <v>0.5530791788856304</v>
      </c>
      <c r="Q7" s="301" t="s">
        <v>3961</v>
      </c>
      <c r="R7" s="301" t="s">
        <v>3965</v>
      </c>
      <c r="S7" s="301" t="s">
        <v>3953</v>
      </c>
      <c r="T7" s="301">
        <v>2000.0</v>
      </c>
      <c r="U7" s="302" t="e">
        <v>#VALUE!</v>
      </c>
      <c r="V7" s="301" t="e">
        <v>#VALUE!</v>
      </c>
      <c r="W7" s="302" t="e">
        <v>#VALUE!</v>
      </c>
      <c r="X7" s="301" t="e">
        <v>#VALUE!</v>
      </c>
      <c r="Y7" s="302" t="e">
        <v>#VALUE!</v>
      </c>
      <c r="Z7" s="302" t="e">
        <v>#VALUE!</v>
      </c>
      <c r="AA7" s="302" t="e">
        <v>#VALUE!</v>
      </c>
      <c r="AB7" s="302" t="e">
        <v>#VALUE!</v>
      </c>
      <c r="AC7" s="302" t="e">
        <v>#VALUE!</v>
      </c>
      <c r="AD7" s="301" t="e">
        <v>#VALUE!</v>
      </c>
      <c r="AE7" s="302" t="e">
        <v>#VALUE!</v>
      </c>
      <c r="AF7" s="302" t="e">
        <v>#VALUE!</v>
      </c>
    </row>
    <row r="8" ht="12.0" customHeight="1">
      <c r="A8" s="300" t="s">
        <v>259</v>
      </c>
      <c r="B8" s="301" t="s">
        <v>3777</v>
      </c>
      <c r="C8" s="301" t="s">
        <v>68</v>
      </c>
      <c r="D8" s="301">
        <v>62.470485000000004</v>
      </c>
      <c r="E8" s="301">
        <v>26.62</v>
      </c>
      <c r="F8" s="301">
        <v>2.4</v>
      </c>
      <c r="G8" s="301">
        <v>3.2</v>
      </c>
      <c r="H8" s="301" t="s">
        <v>70</v>
      </c>
      <c r="I8" s="301" t="s">
        <v>81</v>
      </c>
      <c r="J8" s="301" t="s">
        <v>3959</v>
      </c>
      <c r="K8" s="301">
        <v>10.0</v>
      </c>
      <c r="L8" s="301" t="s">
        <v>71</v>
      </c>
      <c r="M8" s="301" t="s">
        <v>3960</v>
      </c>
      <c r="N8" s="301">
        <v>22.0</v>
      </c>
      <c r="O8" s="301">
        <v>28.171885173913044</v>
      </c>
      <c r="P8" s="301">
        <v>0.573878768509641</v>
      </c>
      <c r="Q8" s="301" t="s">
        <v>3961</v>
      </c>
      <c r="R8" s="301" t="s">
        <v>3966</v>
      </c>
      <c r="S8" s="301" t="s">
        <v>3967</v>
      </c>
      <c r="T8" s="301">
        <v>2000.0</v>
      </c>
      <c r="U8" s="302" t="e">
        <v>#VALUE!</v>
      </c>
      <c r="V8" s="301" t="e">
        <v>#VALUE!</v>
      </c>
      <c r="W8" s="302" t="e">
        <v>#VALUE!</v>
      </c>
      <c r="X8" s="301" t="e">
        <v>#VALUE!</v>
      </c>
      <c r="Y8" s="302" t="e">
        <v>#VALUE!</v>
      </c>
      <c r="Z8" s="302" t="e">
        <v>#VALUE!</v>
      </c>
      <c r="AA8" s="302" t="e">
        <v>#VALUE!</v>
      </c>
      <c r="AB8" s="302" t="e">
        <v>#VALUE!</v>
      </c>
      <c r="AC8" s="302" t="e">
        <v>#VALUE!</v>
      </c>
      <c r="AD8" s="301" t="e">
        <v>#VALUE!</v>
      </c>
      <c r="AE8" s="302" t="e">
        <v>#VALUE!</v>
      </c>
      <c r="AF8" s="302" t="e">
        <v>#VALUE!</v>
      </c>
    </row>
    <row r="9" ht="12.0" customHeight="1">
      <c r="A9" s="300" t="s">
        <v>302</v>
      </c>
      <c r="B9" s="301" t="s">
        <v>3803</v>
      </c>
      <c r="C9" s="301" t="s">
        <v>8</v>
      </c>
      <c r="D9" s="301">
        <v>71.5</v>
      </c>
      <c r="E9" s="301">
        <v>31.53</v>
      </c>
      <c r="F9" s="301">
        <v>2.3</v>
      </c>
      <c r="G9" s="301">
        <v>3.6</v>
      </c>
      <c r="H9" s="301" t="s">
        <v>67</v>
      </c>
      <c r="I9" s="301" t="s">
        <v>81</v>
      </c>
      <c r="J9" s="301" t="s">
        <v>3959</v>
      </c>
      <c r="K9" s="301">
        <v>20.0</v>
      </c>
      <c r="L9" s="301" t="s">
        <v>62</v>
      </c>
      <c r="M9" s="301" t="s">
        <v>3960</v>
      </c>
      <c r="N9" s="301">
        <v>27.1</v>
      </c>
      <c r="O9" s="301">
        <v>33.389845292990856</v>
      </c>
      <c r="P9" s="301">
        <v>0.559020979020979</v>
      </c>
      <c r="Q9" s="301" t="s">
        <v>3961</v>
      </c>
      <c r="R9" s="301" t="s">
        <v>3965</v>
      </c>
      <c r="S9" s="301" t="s">
        <v>3953</v>
      </c>
      <c r="T9" s="301">
        <v>2000.0</v>
      </c>
      <c r="U9" s="302" t="e">
        <v>#VALUE!</v>
      </c>
      <c r="V9" s="301" t="e">
        <v>#VALUE!</v>
      </c>
      <c r="W9" s="302" t="e">
        <v>#VALUE!</v>
      </c>
      <c r="X9" s="301" t="e">
        <v>#VALUE!</v>
      </c>
      <c r="Y9" s="302" t="e">
        <v>#VALUE!</v>
      </c>
      <c r="Z9" s="302" t="e">
        <v>#VALUE!</v>
      </c>
      <c r="AA9" s="302" t="e">
        <v>#VALUE!</v>
      </c>
      <c r="AB9" s="302" t="e">
        <v>#VALUE!</v>
      </c>
      <c r="AC9" s="302" t="e">
        <v>#VALUE!</v>
      </c>
      <c r="AD9" s="301" t="e">
        <v>#VALUE!</v>
      </c>
      <c r="AE9" s="302" t="e">
        <v>#VALUE!</v>
      </c>
      <c r="AF9" s="302" t="e">
        <v>#VALUE!</v>
      </c>
    </row>
    <row r="10" ht="12.0" customHeight="1">
      <c r="A10" s="300" t="s">
        <v>299</v>
      </c>
      <c r="B10" s="301" t="s">
        <v>3811</v>
      </c>
      <c r="C10" s="301" t="s">
        <v>8</v>
      </c>
      <c r="D10" s="301">
        <v>72.60000000000001</v>
      </c>
      <c r="E10" s="301">
        <v>32.47</v>
      </c>
      <c r="F10" s="301">
        <v>2.3</v>
      </c>
      <c r="G10" s="301">
        <v>3.5</v>
      </c>
      <c r="H10" s="301" t="s">
        <v>67</v>
      </c>
      <c r="I10" s="301" t="s">
        <v>81</v>
      </c>
      <c r="J10" s="301" t="s">
        <v>3959</v>
      </c>
      <c r="K10" s="301">
        <v>20.0</v>
      </c>
      <c r="L10" s="301" t="s">
        <v>62</v>
      </c>
      <c r="M10" s="301" t="s">
        <v>3960</v>
      </c>
      <c r="N10" s="301">
        <v>26.35</v>
      </c>
      <c r="O10" s="301">
        <v>34.338645326086954</v>
      </c>
      <c r="P10" s="301">
        <v>0.5527548209366392</v>
      </c>
      <c r="Q10" s="301" t="s">
        <v>3961</v>
      </c>
      <c r="R10" s="301" t="s">
        <v>3968</v>
      </c>
      <c r="S10" s="301" t="s">
        <v>3953</v>
      </c>
      <c r="T10" s="301">
        <v>2000.0</v>
      </c>
      <c r="U10" s="302" t="e">
        <v>#VALUE!</v>
      </c>
      <c r="V10" s="301" t="e">
        <v>#VALUE!</v>
      </c>
      <c r="W10" s="302" t="e">
        <v>#VALUE!</v>
      </c>
      <c r="X10" s="302" t="e">
        <v>#VALUE!</v>
      </c>
      <c r="Y10" s="302" t="e">
        <v>#VALUE!</v>
      </c>
      <c r="Z10" s="302" t="e">
        <v>#VALUE!</v>
      </c>
      <c r="AA10" s="302" t="e">
        <v>#VALUE!</v>
      </c>
      <c r="AB10" s="302" t="e">
        <v>#VALUE!</v>
      </c>
      <c r="AC10" s="302" t="e">
        <v>#VALUE!</v>
      </c>
      <c r="AD10" s="301" t="e">
        <v>#VALUE!</v>
      </c>
      <c r="AE10" s="302" t="e">
        <v>#VALUE!</v>
      </c>
      <c r="AF10" s="302" t="e">
        <v>#VALUE!</v>
      </c>
    </row>
    <row r="11" ht="12.0" customHeight="1">
      <c r="A11" s="300" t="s">
        <v>300</v>
      </c>
      <c r="B11" s="301" t="s">
        <v>3810</v>
      </c>
      <c r="C11" s="301" t="s">
        <v>8</v>
      </c>
      <c r="D11" s="301">
        <v>39.169515</v>
      </c>
      <c r="E11" s="301">
        <v>14.17</v>
      </c>
      <c r="F11" s="301">
        <v>0.72</v>
      </c>
      <c r="G11" s="301">
        <v>1.1</v>
      </c>
      <c r="H11" s="301" t="s">
        <v>67</v>
      </c>
      <c r="I11" s="301" t="s">
        <v>81</v>
      </c>
      <c r="J11" s="301" t="s">
        <v>3959</v>
      </c>
      <c r="K11" s="301">
        <v>10.0</v>
      </c>
      <c r="L11" s="301" t="s">
        <v>64</v>
      </c>
      <c r="M11" s="301" t="s">
        <v>3963</v>
      </c>
      <c r="N11" s="301">
        <v>8.27</v>
      </c>
      <c r="O11" s="301">
        <v>15.16096861469933</v>
      </c>
      <c r="P11" s="301">
        <v>0.6382390744434797</v>
      </c>
      <c r="Q11" s="301" t="s">
        <v>3961</v>
      </c>
      <c r="R11" s="301" t="s">
        <v>3964</v>
      </c>
      <c r="S11" s="301" t="s">
        <v>3953</v>
      </c>
      <c r="T11" s="301">
        <v>2000.0</v>
      </c>
      <c r="U11" s="302" t="e">
        <v>#VALUE!</v>
      </c>
      <c r="V11" s="301" t="e">
        <v>#VALUE!</v>
      </c>
      <c r="W11" s="302" t="e">
        <v>#VALUE!</v>
      </c>
      <c r="X11" s="302" t="e">
        <v>#VALUE!</v>
      </c>
      <c r="Y11" s="302" t="e">
        <v>#VALUE!</v>
      </c>
      <c r="Z11" s="302" t="e">
        <v>#VALUE!</v>
      </c>
      <c r="AA11" s="302" t="e">
        <v>#VALUE!</v>
      </c>
      <c r="AB11" s="302" t="e">
        <v>#VALUE!</v>
      </c>
      <c r="AC11" s="302" t="e">
        <v>#VALUE!</v>
      </c>
      <c r="AD11" s="301" t="e">
        <v>#VALUE!</v>
      </c>
      <c r="AE11" s="302" t="e">
        <v>#VALUE!</v>
      </c>
      <c r="AF11" s="302" t="e">
        <v>#VALUE!</v>
      </c>
    </row>
    <row r="12" ht="12.0" customHeight="1">
      <c r="A12" s="300" t="s">
        <v>301</v>
      </c>
      <c r="B12" s="301" t="s">
        <v>3812</v>
      </c>
      <c r="C12" s="301" t="s">
        <v>8</v>
      </c>
      <c r="D12" s="301">
        <v>44.0</v>
      </c>
      <c r="E12" s="301">
        <v>19.24</v>
      </c>
      <c r="F12" s="301">
        <v>1.28</v>
      </c>
      <c r="G12" s="301">
        <v>2.0</v>
      </c>
      <c r="H12" s="301" t="s">
        <v>67</v>
      </c>
      <c r="I12" s="301" t="s">
        <v>81</v>
      </c>
      <c r="J12" s="301" t="s">
        <v>3959</v>
      </c>
      <c r="K12" s="301">
        <v>10.0</v>
      </c>
      <c r="L12" s="301" t="s">
        <v>62</v>
      </c>
      <c r="M12" s="301" t="s">
        <v>3963</v>
      </c>
      <c r="N12" s="301">
        <v>15.05</v>
      </c>
      <c r="O12" s="301">
        <v>20.46994048291572</v>
      </c>
      <c r="P12" s="301">
        <v>0.5627272727272727</v>
      </c>
      <c r="Q12" s="301" t="s">
        <v>3961</v>
      </c>
      <c r="R12" s="301" t="s">
        <v>3966</v>
      </c>
      <c r="S12" s="301" t="s">
        <v>3953</v>
      </c>
      <c r="T12" s="301">
        <v>2000.0</v>
      </c>
      <c r="U12" s="302" t="e">
        <v>#VALUE!</v>
      </c>
      <c r="V12" s="301" t="e">
        <v>#VALUE!</v>
      </c>
      <c r="W12" s="302" t="e">
        <v>#VALUE!</v>
      </c>
      <c r="X12" s="302" t="e">
        <v>#VALUE!</v>
      </c>
      <c r="Y12" s="302" t="e">
        <v>#VALUE!</v>
      </c>
      <c r="Z12" s="302" t="e">
        <v>#VALUE!</v>
      </c>
      <c r="AA12" s="302" t="e">
        <v>#VALUE!</v>
      </c>
      <c r="AB12" s="302" t="e">
        <v>#VALUE!</v>
      </c>
      <c r="AC12" s="302" t="e">
        <v>#VALUE!</v>
      </c>
      <c r="AD12" s="301" t="e">
        <v>#VALUE!</v>
      </c>
      <c r="AE12" s="302" t="e">
        <v>#VALUE!</v>
      </c>
      <c r="AF12" s="302" t="e">
        <v>#VALUE!</v>
      </c>
    </row>
    <row r="13" ht="12.0" customHeight="1">
      <c r="A13" s="300" t="s">
        <v>285</v>
      </c>
      <c r="B13" s="301" t="s">
        <v>3785</v>
      </c>
      <c r="C13" s="301" t="s">
        <v>6</v>
      </c>
      <c r="D13" s="301">
        <v>167.20000000000002</v>
      </c>
      <c r="E13" s="301">
        <v>83.0</v>
      </c>
      <c r="F13" s="301">
        <v>6.64</v>
      </c>
      <c r="G13" s="301">
        <v>9.8</v>
      </c>
      <c r="H13" s="301" t="s">
        <v>67</v>
      </c>
      <c r="I13" s="301" t="s">
        <v>81</v>
      </c>
      <c r="J13" s="301" t="s">
        <v>3959</v>
      </c>
      <c r="K13" s="301">
        <v>50.0</v>
      </c>
      <c r="L13" s="301" t="s">
        <v>62</v>
      </c>
      <c r="M13" s="301" t="s">
        <v>3969</v>
      </c>
      <c r="N13" s="301">
        <v>69.55</v>
      </c>
      <c r="O13" s="301">
        <v>87.37006382520075</v>
      </c>
      <c r="P13" s="301">
        <v>0.5035885167464116</v>
      </c>
      <c r="Q13" s="301" t="s">
        <v>3961</v>
      </c>
      <c r="R13" s="301" t="s">
        <v>3970</v>
      </c>
      <c r="S13" s="301" t="s">
        <v>3953</v>
      </c>
      <c r="T13" s="301">
        <v>2000.0</v>
      </c>
      <c r="U13" s="302" t="e">
        <v>#VALUE!</v>
      </c>
      <c r="V13" s="302" t="e">
        <v>#VALUE!</v>
      </c>
      <c r="W13" s="302" t="e">
        <v>#VALUE!</v>
      </c>
      <c r="X13" s="302" t="e">
        <v>#VALUE!</v>
      </c>
      <c r="Y13" s="302" t="e">
        <v>#VALUE!</v>
      </c>
      <c r="Z13" s="302" t="e">
        <v>#VALUE!</v>
      </c>
      <c r="AA13" s="302" t="e">
        <v>#VALUE!</v>
      </c>
      <c r="AB13" s="302" t="e">
        <v>#VALUE!</v>
      </c>
      <c r="AC13" s="302" t="e">
        <v>#VALUE!</v>
      </c>
      <c r="AD13" s="301" t="e">
        <v>#VALUE!</v>
      </c>
      <c r="AE13" s="302" t="e">
        <v>#VALUE!</v>
      </c>
      <c r="AF13" s="302" t="e">
        <v>#VALUE!</v>
      </c>
    </row>
    <row r="14" ht="12.0" customHeight="1">
      <c r="A14" s="300" t="s">
        <v>261</v>
      </c>
      <c r="B14" s="301" t="s">
        <v>3774</v>
      </c>
      <c r="C14" s="301" t="s">
        <v>68</v>
      </c>
      <c r="D14" s="301">
        <v>101.64000000000001</v>
      </c>
      <c r="E14" s="301">
        <v>42.93</v>
      </c>
      <c r="F14" s="301">
        <v>4.24</v>
      </c>
      <c r="G14" s="301">
        <v>5.6</v>
      </c>
      <c r="H14" s="301" t="s">
        <v>70</v>
      </c>
      <c r="I14" s="301" t="s">
        <v>81</v>
      </c>
      <c r="J14" s="301" t="s">
        <v>3959</v>
      </c>
      <c r="K14" s="301">
        <v>15.0</v>
      </c>
      <c r="L14" s="301" t="s">
        <v>62</v>
      </c>
      <c r="M14" s="301" t="s">
        <v>3960</v>
      </c>
      <c r="N14" s="301">
        <v>38.0</v>
      </c>
      <c r="O14" s="301">
        <v>45.29352362876459</v>
      </c>
      <c r="P14" s="301">
        <v>0.5776269185360096</v>
      </c>
      <c r="Q14" s="301" t="s">
        <v>3961</v>
      </c>
      <c r="R14" s="301" t="s">
        <v>3971</v>
      </c>
      <c r="S14" s="301" t="s">
        <v>3972</v>
      </c>
      <c r="T14" s="301">
        <v>2006.0</v>
      </c>
      <c r="U14" s="302" t="e">
        <v>#VALUE!</v>
      </c>
      <c r="V14" s="302" t="e">
        <v>#VALUE!</v>
      </c>
      <c r="W14" s="302" t="e">
        <v>#VALUE!</v>
      </c>
      <c r="X14" s="302" t="e">
        <v>#VALUE!</v>
      </c>
      <c r="Y14" s="302" t="e">
        <v>#VALUE!</v>
      </c>
      <c r="Z14" s="302" t="e">
        <v>#VALUE!</v>
      </c>
      <c r="AA14" s="302" t="e">
        <v>#VALUE!</v>
      </c>
      <c r="AB14" s="302" t="e">
        <v>#VALUE!</v>
      </c>
      <c r="AC14" s="302" t="e">
        <v>#VALUE!</v>
      </c>
      <c r="AD14" s="301" t="e">
        <v>#VALUE!</v>
      </c>
      <c r="AE14" s="302" t="e">
        <v>#VALUE!</v>
      </c>
      <c r="AF14" s="302" t="e">
        <v>#VALUE!</v>
      </c>
    </row>
    <row r="15" ht="12.0" customHeight="1">
      <c r="A15" s="300" t="s">
        <v>474</v>
      </c>
      <c r="B15" s="301" t="s">
        <v>3772</v>
      </c>
      <c r="C15" s="301" t="s">
        <v>83</v>
      </c>
      <c r="D15" s="301">
        <v>40.83</v>
      </c>
      <c r="E15" s="301">
        <v>14.98</v>
      </c>
      <c r="F15" s="301">
        <v>0.0</v>
      </c>
      <c r="G15" s="301">
        <v>2.0</v>
      </c>
      <c r="H15" s="301" t="s">
        <v>74</v>
      </c>
      <c r="I15" s="301" t="s">
        <v>81</v>
      </c>
      <c r="J15" s="301" t="s">
        <v>3959</v>
      </c>
      <c r="K15" s="301">
        <v>1.0</v>
      </c>
      <c r="L15" s="301" t="s">
        <v>73</v>
      </c>
      <c r="M15" s="301">
        <v>0.0</v>
      </c>
      <c r="N15" s="301">
        <v>12.75</v>
      </c>
      <c r="O15" s="301">
        <v>18.46</v>
      </c>
      <c r="P15" s="301">
        <v>0.633112907176096</v>
      </c>
      <c r="Q15" s="301" t="s">
        <v>3951</v>
      </c>
      <c r="R15" s="301" t="s">
        <v>3973</v>
      </c>
      <c r="S15" s="301">
        <v>0.0</v>
      </c>
      <c r="T15" s="301">
        <v>0.0</v>
      </c>
      <c r="U15" s="302" t="e">
        <v>#VALUE!</v>
      </c>
      <c r="V15" s="302" t="e">
        <v>#VALUE!</v>
      </c>
      <c r="W15" s="302" t="e">
        <v>#VALUE!</v>
      </c>
      <c r="X15" s="302" t="e">
        <v>#VALUE!</v>
      </c>
      <c r="Y15" s="302" t="e">
        <v>#VALUE!</v>
      </c>
      <c r="Z15" s="302" t="e">
        <v>#VALUE!</v>
      </c>
      <c r="AA15" s="302" t="e">
        <v>#VALUE!</v>
      </c>
      <c r="AB15" s="302" t="e">
        <v>#VALUE!</v>
      </c>
      <c r="AC15" s="302" t="e">
        <v>#VALUE!</v>
      </c>
      <c r="AD15" s="301" t="e">
        <v>#VALUE!</v>
      </c>
      <c r="AE15" s="302" t="e">
        <v>#VALUE!</v>
      </c>
      <c r="AF15" s="302" t="e">
        <v>#VALUE!</v>
      </c>
    </row>
    <row r="16" ht="12.0" customHeight="1">
      <c r="A16" s="300" t="s">
        <v>298</v>
      </c>
      <c r="B16" s="301" t="s">
        <v>3806</v>
      </c>
      <c r="C16" s="301" t="s">
        <v>8</v>
      </c>
      <c r="D16" s="301">
        <v>66.0</v>
      </c>
      <c r="E16" s="301">
        <v>29.19</v>
      </c>
      <c r="F16" s="301">
        <v>1.82</v>
      </c>
      <c r="G16" s="301">
        <v>2.85</v>
      </c>
      <c r="H16" s="301" t="s">
        <v>67</v>
      </c>
      <c r="I16" s="301" t="s">
        <v>81</v>
      </c>
      <c r="J16" s="301" t="s">
        <v>3959</v>
      </c>
      <c r="K16" s="301">
        <v>20.0</v>
      </c>
      <c r="L16" s="301" t="s">
        <v>62</v>
      </c>
      <c r="M16" s="301" t="s">
        <v>3960</v>
      </c>
      <c r="N16" s="301">
        <v>21.45</v>
      </c>
      <c r="O16" s="301">
        <v>30.91600160814009</v>
      </c>
      <c r="P16" s="301">
        <v>0.5577272727272727</v>
      </c>
      <c r="Q16" s="301" t="s">
        <v>3961</v>
      </c>
      <c r="R16" s="301" t="s">
        <v>3965</v>
      </c>
      <c r="S16" s="301" t="s">
        <v>3953</v>
      </c>
      <c r="T16" s="301">
        <v>2007.0</v>
      </c>
      <c r="U16" s="302" t="e">
        <v>#VALUE!</v>
      </c>
      <c r="V16" s="302" t="e">
        <v>#VALUE!</v>
      </c>
      <c r="W16" s="302" t="e">
        <v>#VALUE!</v>
      </c>
      <c r="X16" s="302" t="e">
        <v>#VALUE!</v>
      </c>
      <c r="Y16" s="302" t="e">
        <v>#VALUE!</v>
      </c>
      <c r="Z16" s="302" t="e">
        <v>#VALUE!</v>
      </c>
      <c r="AA16" s="302" t="e">
        <v>#VALUE!</v>
      </c>
      <c r="AB16" s="302" t="e">
        <v>#VALUE!</v>
      </c>
      <c r="AC16" s="302" t="e">
        <v>#VALUE!</v>
      </c>
      <c r="AD16" s="301" t="e">
        <v>#VALUE!</v>
      </c>
      <c r="AE16" s="302" t="e">
        <v>#VALUE!</v>
      </c>
      <c r="AF16" s="302" t="e">
        <v>#VALUE!</v>
      </c>
    </row>
    <row r="17" ht="12.0" customHeight="1">
      <c r="A17" s="300" t="s">
        <v>470</v>
      </c>
      <c r="B17" s="301" t="s">
        <v>3781</v>
      </c>
      <c r="C17" s="301" t="s">
        <v>83</v>
      </c>
      <c r="D17" s="301">
        <v>20.69</v>
      </c>
      <c r="E17" s="301">
        <v>3.57</v>
      </c>
      <c r="F17" s="301">
        <v>0.0</v>
      </c>
      <c r="G17" s="301">
        <v>1.0</v>
      </c>
      <c r="H17" s="301" t="s">
        <v>63</v>
      </c>
      <c r="I17" s="301" t="s">
        <v>81</v>
      </c>
      <c r="J17" s="301" t="s">
        <v>3949</v>
      </c>
      <c r="K17" s="301">
        <v>20.0</v>
      </c>
      <c r="L17" s="301" t="s">
        <v>64</v>
      </c>
      <c r="M17" s="301">
        <v>0.0</v>
      </c>
      <c r="N17" s="301">
        <v>2.96</v>
      </c>
      <c r="O17" s="301">
        <v>6.48</v>
      </c>
      <c r="P17" s="301">
        <v>0.8274528757854036</v>
      </c>
      <c r="Q17" s="301" t="s">
        <v>3951</v>
      </c>
      <c r="R17" s="301" t="s">
        <v>3973</v>
      </c>
      <c r="S17" s="301">
        <v>0.0</v>
      </c>
      <c r="T17" s="301">
        <v>0.0</v>
      </c>
      <c r="U17" s="302" t="e">
        <v>#VALUE!</v>
      </c>
      <c r="V17" s="302" t="e">
        <v>#VALUE!</v>
      </c>
      <c r="W17" s="302" t="e">
        <v>#VALUE!</v>
      </c>
      <c r="X17" s="302" t="e">
        <v>#VALUE!</v>
      </c>
      <c r="Y17" s="302" t="e">
        <v>#VALUE!</v>
      </c>
      <c r="Z17" s="302" t="e">
        <v>#VALUE!</v>
      </c>
      <c r="AA17" s="302" t="e">
        <v>#VALUE!</v>
      </c>
      <c r="AB17" s="302" t="e">
        <v>#VALUE!</v>
      </c>
      <c r="AC17" s="302" t="e">
        <v>#VALUE!</v>
      </c>
      <c r="AD17" s="301" t="e">
        <v>#VALUE!</v>
      </c>
      <c r="AE17" s="302" t="e">
        <v>#VALUE!</v>
      </c>
      <c r="AF17" s="302" t="e">
        <v>#VALUE!</v>
      </c>
    </row>
    <row r="18" ht="12.0" customHeight="1">
      <c r="A18" s="300" t="s">
        <v>260</v>
      </c>
      <c r="B18" s="301" t="s">
        <v>3773</v>
      </c>
      <c r="C18" s="301" t="s">
        <v>68</v>
      </c>
      <c r="D18" s="301">
        <v>145.20000000000002</v>
      </c>
      <c r="E18" s="301">
        <v>65.21</v>
      </c>
      <c r="F18" s="301">
        <v>4.8</v>
      </c>
      <c r="G18" s="301">
        <v>8.473035673204535</v>
      </c>
      <c r="H18" s="301" t="s">
        <v>72</v>
      </c>
      <c r="I18" s="301" t="s">
        <v>81</v>
      </c>
      <c r="J18" s="301" t="s">
        <v>3959</v>
      </c>
      <c r="K18" s="301">
        <v>10.0</v>
      </c>
      <c r="L18" s="301" t="s">
        <v>62</v>
      </c>
      <c r="M18" s="301" t="s">
        <v>3969</v>
      </c>
      <c r="N18" s="301">
        <v>56.19</v>
      </c>
      <c r="O18" s="301">
        <v>68.6658930023511</v>
      </c>
      <c r="P18" s="301">
        <v>0.5508953168044078</v>
      </c>
      <c r="Q18" s="301" t="s">
        <v>3951</v>
      </c>
      <c r="R18" s="301" t="s">
        <v>3966</v>
      </c>
      <c r="S18" s="301" t="s">
        <v>3953</v>
      </c>
      <c r="T18" s="301">
        <v>2009.0</v>
      </c>
      <c r="U18" s="302" t="e">
        <v>#VALUE!</v>
      </c>
      <c r="V18" s="302" t="e">
        <v>#VALUE!</v>
      </c>
      <c r="W18" s="302" t="e">
        <v>#VALUE!</v>
      </c>
      <c r="X18" s="302" t="e">
        <v>#VALUE!</v>
      </c>
      <c r="Y18" s="302" t="e">
        <v>#VALUE!</v>
      </c>
      <c r="Z18" s="302" t="e">
        <v>#VALUE!</v>
      </c>
      <c r="AA18" s="302" t="e">
        <v>#VALUE!</v>
      </c>
      <c r="AB18" s="302" t="e">
        <v>#VALUE!</v>
      </c>
      <c r="AC18" s="302" t="e">
        <v>#VALUE!</v>
      </c>
      <c r="AD18" s="302" t="e">
        <v>#VALUE!</v>
      </c>
      <c r="AE18" s="302" t="e">
        <v>#VALUE!</v>
      </c>
      <c r="AF18" s="302" t="e">
        <v>#VALUE!</v>
      </c>
    </row>
    <row r="19" ht="12.0" customHeight="1">
      <c r="A19" s="300" t="s">
        <v>286</v>
      </c>
      <c r="B19" s="301" t="s">
        <v>3786</v>
      </c>
      <c r="C19" s="301" t="s">
        <v>6</v>
      </c>
      <c r="D19" s="301">
        <v>203.50000000000003</v>
      </c>
      <c r="E19" s="301">
        <v>108.91</v>
      </c>
      <c r="F19" s="301">
        <v>8.28</v>
      </c>
      <c r="G19" s="301">
        <v>9.5</v>
      </c>
      <c r="H19" s="301" t="s">
        <v>67</v>
      </c>
      <c r="I19" s="301" t="s">
        <v>81</v>
      </c>
      <c r="J19" s="301" t="s">
        <v>3959</v>
      </c>
      <c r="K19" s="301">
        <v>50.0</v>
      </c>
      <c r="L19" s="301" t="s">
        <v>62</v>
      </c>
      <c r="M19" s="301" t="s">
        <v>3969</v>
      </c>
      <c r="N19" s="301">
        <v>67.21</v>
      </c>
      <c r="O19" s="301">
        <v>114.49927205022671</v>
      </c>
      <c r="P19" s="301">
        <v>0.4648157248157249</v>
      </c>
      <c r="Q19" s="301" t="s">
        <v>3961</v>
      </c>
      <c r="R19" s="301" t="s">
        <v>3970</v>
      </c>
      <c r="S19" s="301" t="s">
        <v>3953</v>
      </c>
      <c r="T19" s="301">
        <v>2009.0</v>
      </c>
      <c r="U19" s="302" t="e">
        <v>#VALUE!</v>
      </c>
      <c r="V19" s="302" t="e">
        <v>#VALUE!</v>
      </c>
      <c r="W19" s="302" t="e">
        <v>#VALUE!</v>
      </c>
      <c r="X19" s="302" t="e">
        <v>#VALUE!</v>
      </c>
      <c r="Y19" s="302" t="e">
        <v>#VALUE!</v>
      </c>
      <c r="Z19" s="302" t="e">
        <v>#VALUE!</v>
      </c>
      <c r="AA19" s="302" t="e">
        <v>#VALUE!</v>
      </c>
      <c r="AB19" s="302" t="e">
        <v>#VALUE!</v>
      </c>
      <c r="AC19" s="302" t="e">
        <v>#VALUE!</v>
      </c>
      <c r="AD19" s="302" t="e">
        <v>#VALUE!</v>
      </c>
      <c r="AE19" s="302" t="e">
        <v>#VALUE!</v>
      </c>
      <c r="AF19" s="302" t="e">
        <v>#VALUE!</v>
      </c>
    </row>
    <row r="20" ht="12.0" customHeight="1">
      <c r="A20" s="300" t="s">
        <v>304</v>
      </c>
      <c r="B20" s="301" t="s">
        <v>3805</v>
      </c>
      <c r="C20" s="301" t="s">
        <v>8</v>
      </c>
      <c r="D20" s="301">
        <v>71.5</v>
      </c>
      <c r="E20" s="301">
        <v>33.12</v>
      </c>
      <c r="F20" s="301">
        <v>2.32</v>
      </c>
      <c r="G20" s="301">
        <v>3.714869864813104</v>
      </c>
      <c r="H20" s="301" t="s">
        <v>67</v>
      </c>
      <c r="I20" s="301" t="s">
        <v>81</v>
      </c>
      <c r="J20" s="301" t="s">
        <v>3959</v>
      </c>
      <c r="K20" s="301">
        <v>22.0</v>
      </c>
      <c r="L20" s="301" t="s">
        <v>62</v>
      </c>
      <c r="M20" s="301" t="s">
        <v>3960</v>
      </c>
      <c r="N20" s="301">
        <v>27.25</v>
      </c>
      <c r="O20" s="301">
        <v>35.05292218570255</v>
      </c>
      <c r="P20" s="301">
        <v>0.5367832167832168</v>
      </c>
      <c r="Q20" s="301" t="s">
        <v>3961</v>
      </c>
      <c r="R20" s="301" t="s">
        <v>3974</v>
      </c>
      <c r="S20" s="301" t="s">
        <v>3975</v>
      </c>
      <c r="T20" s="301">
        <v>2010.0</v>
      </c>
      <c r="U20" s="302" t="e">
        <v>#VALUE!</v>
      </c>
      <c r="V20" s="302" t="e">
        <v>#VALUE!</v>
      </c>
      <c r="W20" s="302" t="e">
        <v>#VALUE!</v>
      </c>
      <c r="X20" s="302" t="e">
        <v>#VALUE!</v>
      </c>
      <c r="Y20" s="302" t="e">
        <v>#VALUE!</v>
      </c>
      <c r="Z20" s="302" t="e">
        <v>#VALUE!</v>
      </c>
      <c r="AA20" s="302" t="e">
        <v>#VALUE!</v>
      </c>
      <c r="AB20" s="302" t="e">
        <v>#VALUE!</v>
      </c>
      <c r="AC20" s="302" t="e">
        <v>#VALUE!</v>
      </c>
      <c r="AD20" s="302" t="e">
        <v>#VALUE!</v>
      </c>
      <c r="AE20" s="302" t="e">
        <v>#VALUE!</v>
      </c>
      <c r="AF20" s="302" t="e">
        <v>#VALUE!</v>
      </c>
    </row>
    <row r="21" ht="12.0" customHeight="1">
      <c r="A21" s="300" t="s">
        <v>471</v>
      </c>
      <c r="B21" s="301" t="s">
        <v>3778</v>
      </c>
      <c r="C21" s="301" t="s">
        <v>83</v>
      </c>
      <c r="D21" s="301">
        <v>28.16</v>
      </c>
      <c r="E21" s="301">
        <v>11.59</v>
      </c>
      <c r="F21" s="301">
        <v>0.0</v>
      </c>
      <c r="G21" s="301">
        <v>2.0</v>
      </c>
      <c r="H21" s="301" t="s">
        <v>70</v>
      </c>
      <c r="I21" s="301" t="s">
        <v>81</v>
      </c>
      <c r="J21" s="301" t="s">
        <v>3949</v>
      </c>
      <c r="K21" s="301">
        <v>10.0</v>
      </c>
      <c r="L21" s="301" t="s">
        <v>73</v>
      </c>
      <c r="M21" s="301">
        <v>0.0</v>
      </c>
      <c r="N21" s="301">
        <v>9.84</v>
      </c>
      <c r="O21" s="301">
        <v>15.73</v>
      </c>
      <c r="P21" s="301">
        <v>0.5884232954545454</v>
      </c>
      <c r="Q21" s="301" t="s">
        <v>3951</v>
      </c>
      <c r="R21" s="301" t="s">
        <v>3976</v>
      </c>
      <c r="S21" s="301">
        <v>0.0</v>
      </c>
      <c r="T21" s="301">
        <v>0.0</v>
      </c>
      <c r="U21" s="302" t="e">
        <v>#VALUE!</v>
      </c>
      <c r="V21" s="302" t="e">
        <v>#VALUE!</v>
      </c>
      <c r="W21" s="302" t="e">
        <v>#VALUE!</v>
      </c>
      <c r="X21" s="302" t="e">
        <v>#VALUE!</v>
      </c>
      <c r="Y21" s="302" t="e">
        <v>#VALUE!</v>
      </c>
      <c r="Z21" s="302" t="e">
        <v>#VALUE!</v>
      </c>
      <c r="AA21" s="302" t="e">
        <v>#VALUE!</v>
      </c>
      <c r="AB21" s="302" t="e">
        <v>#VALUE!</v>
      </c>
      <c r="AC21" s="302" t="e">
        <v>#VALUE!</v>
      </c>
      <c r="AD21" s="302" t="e">
        <v>#VALUE!</v>
      </c>
      <c r="AE21" s="302" t="e">
        <v>#VALUE!</v>
      </c>
      <c r="AF21" s="302" t="e">
        <v>#VALUE!</v>
      </c>
    </row>
    <row r="22" ht="12.0" customHeight="1">
      <c r="A22" s="300" t="s">
        <v>231</v>
      </c>
      <c r="B22" s="301" t="s">
        <v>3782</v>
      </c>
      <c r="C22" s="301" t="s">
        <v>68</v>
      </c>
      <c r="D22" s="301">
        <v>23.1</v>
      </c>
      <c r="E22" s="301">
        <v>9.23</v>
      </c>
      <c r="F22" s="301">
        <v>0.34</v>
      </c>
      <c r="G22" s="301">
        <v>0.6</v>
      </c>
      <c r="H22" s="301" t="s">
        <v>63</v>
      </c>
      <c r="I22" s="301" t="s">
        <v>81</v>
      </c>
      <c r="J22" s="301" t="s">
        <v>3959</v>
      </c>
      <c r="K22" s="301">
        <v>10.0</v>
      </c>
      <c r="L22" s="301" t="s">
        <v>64</v>
      </c>
      <c r="M22" s="301" t="s">
        <v>3963</v>
      </c>
      <c r="N22" s="301">
        <v>6.5</v>
      </c>
      <c r="O22" s="301">
        <v>10.01992605533597</v>
      </c>
      <c r="P22" s="301">
        <v>0.6004329004329004</v>
      </c>
      <c r="Q22" s="301" t="s">
        <v>3961</v>
      </c>
      <c r="R22" s="301" t="s">
        <v>3977</v>
      </c>
      <c r="S22" s="301" t="s">
        <v>3978</v>
      </c>
      <c r="T22" s="301">
        <v>2010.0</v>
      </c>
      <c r="U22" s="302" t="e">
        <v>#VALUE!</v>
      </c>
      <c r="V22" s="302" t="e">
        <v>#VALUE!</v>
      </c>
      <c r="W22" s="302" t="e">
        <v>#VALUE!</v>
      </c>
      <c r="X22" s="302" t="e">
        <v>#VALUE!</v>
      </c>
      <c r="Y22" s="302" t="e">
        <v>#VALUE!</v>
      </c>
      <c r="Z22" s="302" t="e">
        <v>#VALUE!</v>
      </c>
      <c r="AA22" s="302" t="e">
        <v>#VALUE!</v>
      </c>
      <c r="AB22" s="302" t="e">
        <v>#VALUE!</v>
      </c>
      <c r="AC22" s="302" t="e">
        <v>#VALUE!</v>
      </c>
      <c r="AD22" s="302" t="e">
        <v>#VALUE!</v>
      </c>
      <c r="AE22" s="302" t="e">
        <v>#VALUE!</v>
      </c>
      <c r="AF22" s="302" t="e">
        <v>#VALUE!</v>
      </c>
    </row>
    <row r="23" ht="12.0" customHeight="1">
      <c r="A23" s="300" t="s">
        <v>472</v>
      </c>
      <c r="B23" s="301" t="s">
        <v>3747</v>
      </c>
      <c r="C23" s="301" t="s">
        <v>83</v>
      </c>
      <c r="D23" s="301">
        <v>102.88</v>
      </c>
      <c r="E23" s="301">
        <v>78.11</v>
      </c>
      <c r="F23" s="301">
        <v>8.27</v>
      </c>
      <c r="G23" s="301">
        <v>5.9</v>
      </c>
      <c r="H23" s="301" t="s">
        <v>72</v>
      </c>
      <c r="I23" s="301" t="s">
        <v>84</v>
      </c>
      <c r="J23" s="301" t="s">
        <v>3959</v>
      </c>
      <c r="K23" s="301">
        <v>5.0</v>
      </c>
      <c r="L23" s="301" t="s">
        <v>62</v>
      </c>
      <c r="M23" s="301" t="s">
        <v>3979</v>
      </c>
      <c r="N23" s="301">
        <v>67.92</v>
      </c>
      <c r="O23" s="301">
        <v>80.1</v>
      </c>
      <c r="P23" s="301">
        <v>0.24076594090202175</v>
      </c>
      <c r="Q23" s="301" t="s">
        <v>3951</v>
      </c>
      <c r="R23" s="301" t="s">
        <v>3980</v>
      </c>
      <c r="S23" s="301" t="s">
        <v>3953</v>
      </c>
      <c r="T23" s="301">
        <v>2011.0</v>
      </c>
      <c r="U23" s="302" t="e">
        <v>#VALUE!</v>
      </c>
      <c r="V23" s="302" t="e">
        <v>#VALUE!</v>
      </c>
      <c r="W23" s="302" t="e">
        <v>#VALUE!</v>
      </c>
      <c r="X23" s="302" t="e">
        <v>#VALUE!</v>
      </c>
      <c r="Y23" s="302" t="e">
        <v>#VALUE!</v>
      </c>
      <c r="Z23" s="302" t="e">
        <v>#VALUE!</v>
      </c>
      <c r="AA23" s="302" t="e">
        <v>#VALUE!</v>
      </c>
      <c r="AB23" s="302" t="e">
        <v>#VALUE!</v>
      </c>
      <c r="AC23" s="302" t="e">
        <v>#VALUE!</v>
      </c>
      <c r="AD23" s="302" t="e">
        <v>#VALUE!</v>
      </c>
      <c r="AE23" s="302" t="e">
        <v>#VALUE!</v>
      </c>
      <c r="AF23" s="302" t="e">
        <v>#VALUE!</v>
      </c>
    </row>
    <row r="24" ht="12.0" customHeight="1">
      <c r="A24" s="300" t="s">
        <v>250</v>
      </c>
      <c r="B24" s="301" t="s">
        <v>3753</v>
      </c>
      <c r="C24" s="301" t="s">
        <v>68</v>
      </c>
      <c r="D24" s="301">
        <v>147.15</v>
      </c>
      <c r="E24" s="301">
        <v>73.78</v>
      </c>
      <c r="F24" s="301">
        <v>2.19</v>
      </c>
      <c r="G24" s="301">
        <v>3.1</v>
      </c>
      <c r="H24" s="301" t="s">
        <v>70</v>
      </c>
      <c r="I24" s="301" t="s">
        <v>84</v>
      </c>
      <c r="J24" s="301" t="s">
        <v>3959</v>
      </c>
      <c r="K24" s="301">
        <v>10.0</v>
      </c>
      <c r="L24" s="301" t="s">
        <v>66</v>
      </c>
      <c r="M24" s="301" t="s">
        <v>3981</v>
      </c>
      <c r="N24" s="301">
        <v>63.95</v>
      </c>
      <c r="O24" s="301">
        <v>77.71090906212147</v>
      </c>
      <c r="P24" s="301">
        <v>0.49860686374447843</v>
      </c>
      <c r="Q24" s="301" t="s">
        <v>3951</v>
      </c>
      <c r="R24" s="301" t="s">
        <v>3982</v>
      </c>
      <c r="S24" s="301" t="s">
        <v>3953</v>
      </c>
      <c r="T24" s="301">
        <v>2011.0</v>
      </c>
      <c r="U24" s="302" t="e">
        <v>#VALUE!</v>
      </c>
      <c r="V24" s="302" t="e">
        <v>#VALUE!</v>
      </c>
      <c r="W24" s="302" t="e">
        <v>#VALUE!</v>
      </c>
      <c r="X24" s="302" t="e">
        <v>#VALUE!</v>
      </c>
      <c r="Y24" s="302" t="e">
        <v>#VALUE!</v>
      </c>
      <c r="Z24" s="302" t="e">
        <v>#VALUE!</v>
      </c>
      <c r="AA24" s="302" t="e">
        <v>#VALUE!</v>
      </c>
      <c r="AB24" s="302" t="e">
        <v>#VALUE!</v>
      </c>
      <c r="AC24" s="302" t="e">
        <v>#VALUE!</v>
      </c>
      <c r="AD24" s="302" t="e">
        <v>#VALUE!</v>
      </c>
      <c r="AE24" s="302" t="e">
        <v>#VALUE!</v>
      </c>
      <c r="AF24" s="302" t="e">
        <v>#VALUE!</v>
      </c>
    </row>
    <row r="25" ht="12.0" customHeight="1">
      <c r="A25" s="300" t="s">
        <v>303</v>
      </c>
      <c r="B25" s="301" t="s">
        <v>3807</v>
      </c>
      <c r="C25" s="301" t="s">
        <v>8</v>
      </c>
      <c r="D25" s="301">
        <v>66.0</v>
      </c>
      <c r="E25" s="301">
        <v>27.66</v>
      </c>
      <c r="F25" s="301">
        <v>2.28</v>
      </c>
      <c r="G25" s="301">
        <v>4.25</v>
      </c>
      <c r="H25" s="301" t="s">
        <v>67</v>
      </c>
      <c r="I25" s="301" t="s">
        <v>81</v>
      </c>
      <c r="J25" s="301" t="s">
        <v>3959</v>
      </c>
      <c r="K25" s="301">
        <v>16.0</v>
      </c>
      <c r="L25" s="301" t="s">
        <v>62</v>
      </c>
      <c r="M25" s="301" t="s">
        <v>3960</v>
      </c>
      <c r="N25" s="301">
        <v>32.0</v>
      </c>
      <c r="O25" s="301">
        <v>29.286924808383237</v>
      </c>
      <c r="P25" s="301">
        <v>0.5809090909090909</v>
      </c>
      <c r="Q25" s="301" t="s">
        <v>3961</v>
      </c>
      <c r="R25" s="301" t="s">
        <v>3983</v>
      </c>
      <c r="S25" s="301" t="s">
        <v>3953</v>
      </c>
      <c r="T25" s="301">
        <v>2011.0</v>
      </c>
      <c r="U25" s="302" t="e">
        <v>#VALUE!</v>
      </c>
      <c r="V25" s="302" t="e">
        <v>#VALUE!</v>
      </c>
      <c r="W25" s="302" t="e">
        <v>#VALUE!</v>
      </c>
      <c r="X25" s="302" t="e">
        <v>#VALUE!</v>
      </c>
      <c r="Y25" s="302" t="e">
        <v>#VALUE!</v>
      </c>
      <c r="Z25" s="302" t="e">
        <v>#VALUE!</v>
      </c>
      <c r="AA25" s="302" t="e">
        <v>#VALUE!</v>
      </c>
      <c r="AB25" s="302" t="e">
        <v>#VALUE!</v>
      </c>
      <c r="AC25" s="302" t="e">
        <v>#VALUE!</v>
      </c>
      <c r="AD25" s="302" t="e">
        <v>#VALUE!</v>
      </c>
      <c r="AE25" s="302" t="e">
        <v>#VALUE!</v>
      </c>
      <c r="AF25" s="302" t="e">
        <v>#VALUE!</v>
      </c>
    </row>
    <row r="26" ht="12.0" customHeight="1">
      <c r="A26" s="300" t="s">
        <v>287</v>
      </c>
      <c r="B26" s="301" t="s">
        <v>3788</v>
      </c>
      <c r="C26" s="301" t="s">
        <v>6</v>
      </c>
      <c r="D26" s="301">
        <v>192.50000000000003</v>
      </c>
      <c r="E26" s="301">
        <v>89.6</v>
      </c>
      <c r="F26" s="301">
        <v>8.92</v>
      </c>
      <c r="G26" s="301">
        <v>14.49</v>
      </c>
      <c r="H26" s="301" t="s">
        <v>70</v>
      </c>
      <c r="I26" s="301" t="s">
        <v>81</v>
      </c>
      <c r="J26" s="301" t="s">
        <v>3959</v>
      </c>
      <c r="K26" s="301">
        <v>30.0</v>
      </c>
      <c r="L26" s="301" t="s">
        <v>62</v>
      </c>
      <c r="M26" s="301" t="s">
        <v>3984</v>
      </c>
      <c r="N26" s="301">
        <v>78.13</v>
      </c>
      <c r="O26" s="301">
        <v>94.20999110714287</v>
      </c>
      <c r="P26" s="301">
        <v>0.5345454545454547</v>
      </c>
      <c r="Q26" s="301" t="s">
        <v>3951</v>
      </c>
      <c r="R26" s="301" t="s">
        <v>3985</v>
      </c>
      <c r="S26" s="301" t="s">
        <v>3975</v>
      </c>
      <c r="T26" s="301">
        <v>2011.0</v>
      </c>
      <c r="U26" s="302" t="e">
        <v>#VALUE!</v>
      </c>
      <c r="V26" s="302" t="e">
        <v>#VALUE!</v>
      </c>
      <c r="W26" s="302" t="e">
        <v>#VALUE!</v>
      </c>
      <c r="X26" s="302" t="e">
        <v>#VALUE!</v>
      </c>
      <c r="Y26" s="302" t="e">
        <v>#VALUE!</v>
      </c>
      <c r="Z26" s="302" t="e">
        <v>#VALUE!</v>
      </c>
      <c r="AA26" s="302" t="e">
        <v>#VALUE!</v>
      </c>
      <c r="AB26" s="302" t="e">
        <v>#VALUE!</v>
      </c>
      <c r="AC26" s="302" t="e">
        <v>#VALUE!</v>
      </c>
      <c r="AD26" s="302" t="e">
        <v>#VALUE!</v>
      </c>
      <c r="AE26" s="302" t="e">
        <v>#VALUE!</v>
      </c>
      <c r="AF26" s="302" t="e">
        <v>#VALUE!</v>
      </c>
    </row>
    <row r="27" ht="12.0" customHeight="1">
      <c r="A27" s="300" t="s">
        <v>475</v>
      </c>
      <c r="B27" s="301" t="s">
        <v>3769</v>
      </c>
      <c r="C27" s="301" t="s">
        <v>83</v>
      </c>
      <c r="D27" s="301">
        <v>32.09</v>
      </c>
      <c r="E27" s="301">
        <v>16.59</v>
      </c>
      <c r="F27" s="301">
        <v>0.22</v>
      </c>
      <c r="G27" s="301">
        <v>0.8</v>
      </c>
      <c r="H27" s="301" t="s">
        <v>63</v>
      </c>
      <c r="I27" s="301" t="s">
        <v>84</v>
      </c>
      <c r="J27" s="301" t="s">
        <v>3959</v>
      </c>
      <c r="K27" s="301">
        <v>10.0</v>
      </c>
      <c r="L27" s="301" t="s">
        <v>64</v>
      </c>
      <c r="M27" s="301" t="s">
        <v>3986</v>
      </c>
      <c r="N27" s="301">
        <v>12.4</v>
      </c>
      <c r="O27" s="301">
        <v>17.658757681331632</v>
      </c>
      <c r="P27" s="301">
        <v>0.48301651604861334</v>
      </c>
      <c r="Q27" s="301" t="s">
        <v>3951</v>
      </c>
      <c r="R27" s="301" t="s">
        <v>3987</v>
      </c>
      <c r="S27" s="301" t="s">
        <v>3967</v>
      </c>
      <c r="T27" s="301">
        <v>2011.0</v>
      </c>
      <c r="U27" s="302" t="e">
        <v>#VALUE!</v>
      </c>
      <c r="V27" s="302" t="e">
        <v>#VALUE!</v>
      </c>
      <c r="W27" s="302" t="e">
        <v>#VALUE!</v>
      </c>
      <c r="X27" s="302" t="e">
        <v>#VALUE!</v>
      </c>
      <c r="Y27" s="302" t="e">
        <v>#VALUE!</v>
      </c>
      <c r="Z27" s="302" t="e">
        <v>#VALUE!</v>
      </c>
      <c r="AA27" s="302" t="e">
        <v>#VALUE!</v>
      </c>
      <c r="AB27" s="302" t="e">
        <v>#VALUE!</v>
      </c>
      <c r="AC27" s="302" t="e">
        <v>#VALUE!</v>
      </c>
      <c r="AD27" s="302" t="e">
        <v>#VALUE!</v>
      </c>
      <c r="AE27" s="302" t="e">
        <v>#VALUE!</v>
      </c>
      <c r="AF27" s="302" t="e">
        <v>#VALUE!</v>
      </c>
    </row>
    <row r="28" ht="12.0" customHeight="1">
      <c r="A28" s="300" t="s">
        <v>262</v>
      </c>
      <c r="B28" s="301" t="s">
        <v>3775</v>
      </c>
      <c r="C28" s="301" t="s">
        <v>68</v>
      </c>
      <c r="D28" s="301">
        <v>77.61600000000001</v>
      </c>
      <c r="E28" s="301">
        <v>32.43</v>
      </c>
      <c r="F28" s="301">
        <v>3.12</v>
      </c>
      <c r="G28" s="301">
        <v>4.4</v>
      </c>
      <c r="H28" s="301" t="s">
        <v>70</v>
      </c>
      <c r="I28" s="301" t="s">
        <v>81</v>
      </c>
      <c r="J28" s="301" t="s">
        <v>3959</v>
      </c>
      <c r="K28" s="301">
        <v>10.0</v>
      </c>
      <c r="L28" s="301" t="s">
        <v>62</v>
      </c>
      <c r="M28" s="301" t="s">
        <v>3960</v>
      </c>
      <c r="N28" s="301">
        <v>29.32</v>
      </c>
      <c r="O28" s="301">
        <v>34.288889250000004</v>
      </c>
      <c r="P28" s="301">
        <v>0.5821737786023501</v>
      </c>
      <c r="Q28" s="301" t="s">
        <v>3961</v>
      </c>
      <c r="R28" s="301" t="s">
        <v>3988</v>
      </c>
      <c r="S28" s="301" t="s">
        <v>3967</v>
      </c>
      <c r="T28" s="301">
        <v>2011.0</v>
      </c>
      <c r="U28" s="302" t="e">
        <v>#VALUE!</v>
      </c>
      <c r="V28" s="302" t="e">
        <v>#VALUE!</v>
      </c>
      <c r="W28" s="302" t="e">
        <v>#VALUE!</v>
      </c>
      <c r="X28" s="302" t="e">
        <v>#VALUE!</v>
      </c>
      <c r="Y28" s="302" t="e">
        <v>#VALUE!</v>
      </c>
      <c r="Z28" s="302" t="e">
        <v>#VALUE!</v>
      </c>
      <c r="AA28" s="302" t="e">
        <v>#VALUE!</v>
      </c>
      <c r="AB28" s="302" t="e">
        <v>#VALUE!</v>
      </c>
      <c r="AC28" s="302" t="e">
        <v>#VALUE!</v>
      </c>
      <c r="AD28" s="302" t="e">
        <v>#VALUE!</v>
      </c>
      <c r="AE28" s="302" t="e">
        <v>#VALUE!</v>
      </c>
      <c r="AF28" s="302" t="e">
        <v>#VALUE!</v>
      </c>
    </row>
    <row r="29" ht="12.0" customHeight="1">
      <c r="A29" s="300" t="s">
        <v>263</v>
      </c>
      <c r="B29" s="301" t="s">
        <v>3776</v>
      </c>
      <c r="C29" s="301" t="s">
        <v>68</v>
      </c>
      <c r="D29" s="301">
        <v>51.744</v>
      </c>
      <c r="E29" s="301">
        <v>18.15</v>
      </c>
      <c r="F29" s="301">
        <v>1.56</v>
      </c>
      <c r="G29" s="301">
        <v>2.3</v>
      </c>
      <c r="H29" s="301" t="s">
        <v>70</v>
      </c>
      <c r="I29" s="301" t="s">
        <v>81</v>
      </c>
      <c r="J29" s="301" t="s">
        <v>3959</v>
      </c>
      <c r="K29" s="301">
        <v>5.0</v>
      </c>
      <c r="L29" s="301" t="s">
        <v>62</v>
      </c>
      <c r="M29" s="301" t="s">
        <v>3963</v>
      </c>
      <c r="N29" s="301">
        <v>15.0</v>
      </c>
      <c r="O29" s="301">
        <v>19.303675322033897</v>
      </c>
      <c r="P29" s="301">
        <v>0.6492346938775511</v>
      </c>
      <c r="Q29" s="301" t="s">
        <v>3961</v>
      </c>
      <c r="R29" s="301" t="s">
        <v>3980</v>
      </c>
      <c r="S29" s="301" t="s">
        <v>3967</v>
      </c>
      <c r="T29" s="301">
        <v>2011.0</v>
      </c>
      <c r="U29" s="302" t="e">
        <v>#VALUE!</v>
      </c>
      <c r="V29" s="302" t="e">
        <v>#VALUE!</v>
      </c>
      <c r="W29" s="302" t="e">
        <v>#VALUE!</v>
      </c>
      <c r="X29" s="302" t="e">
        <v>#VALUE!</v>
      </c>
      <c r="Y29" s="302" t="e">
        <v>#VALUE!</v>
      </c>
      <c r="Z29" s="302" t="e">
        <v>#VALUE!</v>
      </c>
      <c r="AA29" s="302" t="e">
        <v>#VALUE!</v>
      </c>
      <c r="AB29" s="302" t="e">
        <v>#VALUE!</v>
      </c>
      <c r="AC29" s="302" t="e">
        <v>#VALUE!</v>
      </c>
      <c r="AD29" s="302" t="e">
        <v>#VALUE!</v>
      </c>
      <c r="AE29" s="302" t="e">
        <v>#VALUE!</v>
      </c>
      <c r="AF29" s="302" t="e">
        <v>#VALUE!</v>
      </c>
    </row>
    <row r="30" ht="12.0" customHeight="1">
      <c r="A30" s="300" t="s">
        <v>473</v>
      </c>
      <c r="B30" s="301" t="s">
        <v>3799</v>
      </c>
      <c r="C30" s="301" t="s">
        <v>83</v>
      </c>
      <c r="D30" s="301">
        <v>105.0</v>
      </c>
      <c r="E30" s="301">
        <v>36.93</v>
      </c>
      <c r="F30" s="301">
        <v>6.37</v>
      </c>
      <c r="G30" s="301">
        <v>9.544234650860982</v>
      </c>
      <c r="H30" s="301" t="s">
        <v>72</v>
      </c>
      <c r="I30" s="301" t="s">
        <v>81</v>
      </c>
      <c r="J30" s="301" t="s">
        <v>3959</v>
      </c>
      <c r="K30" s="301">
        <v>5.0</v>
      </c>
      <c r="L30" s="301" t="s">
        <v>62</v>
      </c>
      <c r="M30" s="301" t="s">
        <v>3969</v>
      </c>
      <c r="N30" s="301">
        <v>36.93</v>
      </c>
      <c r="O30" s="301">
        <v>48.9</v>
      </c>
      <c r="P30" s="301">
        <v>0.6482857142857142</v>
      </c>
      <c r="Q30" s="301" t="s">
        <v>3951</v>
      </c>
      <c r="R30" s="301" t="s">
        <v>3980</v>
      </c>
      <c r="S30" s="301" t="s">
        <v>3953</v>
      </c>
      <c r="T30" s="301">
        <v>2012.0</v>
      </c>
      <c r="U30" s="302" t="e">
        <v>#VALUE!</v>
      </c>
      <c r="V30" s="302" t="e">
        <v>#VALUE!</v>
      </c>
      <c r="W30" s="302" t="e">
        <v>#VALUE!</v>
      </c>
      <c r="X30" s="302" t="e">
        <v>#VALUE!</v>
      </c>
      <c r="Y30" s="302" t="e">
        <v>#VALUE!</v>
      </c>
      <c r="Z30" s="302" t="e">
        <v>#VALUE!</v>
      </c>
      <c r="AA30" s="302" t="e">
        <v>#VALUE!</v>
      </c>
      <c r="AB30" s="302" t="e">
        <v>#VALUE!</v>
      </c>
      <c r="AC30" s="302" t="e">
        <v>#VALUE!</v>
      </c>
      <c r="AD30" s="302" t="e">
        <v>#VALUE!</v>
      </c>
      <c r="AE30" s="302" t="e">
        <v>#VALUE!</v>
      </c>
      <c r="AF30" s="302" t="e">
        <v>#VALUE!</v>
      </c>
    </row>
    <row r="31" ht="12.0" customHeight="1">
      <c r="A31" s="300" t="s">
        <v>268</v>
      </c>
      <c r="B31" s="301" t="s">
        <v>3755</v>
      </c>
      <c r="C31" s="301" t="s">
        <v>68</v>
      </c>
      <c r="D31" s="301">
        <v>234.35000000000002</v>
      </c>
      <c r="E31" s="301">
        <v>124.3</v>
      </c>
      <c r="F31" s="301">
        <v>8.35</v>
      </c>
      <c r="G31" s="301">
        <v>4.9</v>
      </c>
      <c r="H31" s="301" t="s">
        <v>70</v>
      </c>
      <c r="I31" s="301" t="s">
        <v>84</v>
      </c>
      <c r="J31" s="301" t="s">
        <v>3959</v>
      </c>
      <c r="K31" s="301">
        <v>10.0</v>
      </c>
      <c r="L31" s="301" t="s">
        <v>73</v>
      </c>
      <c r="M31" s="301" t="s">
        <v>3989</v>
      </c>
      <c r="N31" s="301">
        <v>109.52</v>
      </c>
      <c r="O31" s="301">
        <v>131.04903363192906</v>
      </c>
      <c r="P31" s="301">
        <v>0.46959675698741205</v>
      </c>
      <c r="Q31" s="301" t="s">
        <v>3951</v>
      </c>
      <c r="R31" s="301" t="s">
        <v>3988</v>
      </c>
      <c r="S31" s="301" t="s">
        <v>3967</v>
      </c>
      <c r="T31" s="301">
        <v>2012.0</v>
      </c>
      <c r="U31" s="302" t="e">
        <v>#VALUE!</v>
      </c>
      <c r="V31" s="302" t="e">
        <v>#VALUE!</v>
      </c>
      <c r="W31" s="302" t="e">
        <v>#VALUE!</v>
      </c>
      <c r="X31" s="302" t="e">
        <v>#VALUE!</v>
      </c>
      <c r="Y31" s="302" t="e">
        <v>#VALUE!</v>
      </c>
      <c r="Z31" s="302" t="e">
        <v>#VALUE!</v>
      </c>
      <c r="AA31" s="302" t="e">
        <v>#VALUE!</v>
      </c>
      <c r="AB31" s="302" t="e">
        <v>#VALUE!</v>
      </c>
      <c r="AC31" s="302" t="e">
        <v>#VALUE!</v>
      </c>
      <c r="AD31" s="302" t="e">
        <v>#VALUE!</v>
      </c>
      <c r="AE31" s="302" t="e">
        <v>#VALUE!</v>
      </c>
      <c r="AF31" s="302" t="e">
        <v>#VALUE!</v>
      </c>
    </row>
    <row r="32" ht="12.0" customHeight="1">
      <c r="A32" s="300" t="s">
        <v>477</v>
      </c>
      <c r="B32" s="301" t="s">
        <v>241</v>
      </c>
      <c r="C32" s="301" t="s">
        <v>83</v>
      </c>
      <c r="D32" s="301">
        <v>165.68</v>
      </c>
      <c r="E32" s="301">
        <v>87.16</v>
      </c>
      <c r="F32" s="301">
        <v>3.09</v>
      </c>
      <c r="G32" s="301">
        <v>4.14</v>
      </c>
      <c r="H32" s="301" t="s">
        <v>67</v>
      </c>
      <c r="I32" s="301" t="s">
        <v>84</v>
      </c>
      <c r="J32" s="301" t="s">
        <v>3959</v>
      </c>
      <c r="K32" s="301">
        <v>20.0</v>
      </c>
      <c r="L32" s="301" t="s">
        <v>62</v>
      </c>
      <c r="M32" s="301" t="s">
        <v>3981</v>
      </c>
      <c r="N32" s="301">
        <v>76.02</v>
      </c>
      <c r="O32" s="301">
        <v>91.73623498044896</v>
      </c>
      <c r="P32" s="301">
        <v>0.4739256397875423</v>
      </c>
      <c r="Q32" s="301" t="s">
        <v>3961</v>
      </c>
      <c r="R32" s="301" t="s">
        <v>3965</v>
      </c>
      <c r="S32" s="301" t="s">
        <v>3967</v>
      </c>
      <c r="T32" s="301">
        <v>2012.0</v>
      </c>
      <c r="U32" s="302" t="e">
        <v>#VALUE!</v>
      </c>
      <c r="V32" s="302" t="e">
        <v>#VALUE!</v>
      </c>
      <c r="W32" s="302" t="e">
        <v>#VALUE!</v>
      </c>
      <c r="X32" s="302" t="e">
        <v>#VALUE!</v>
      </c>
      <c r="Y32" s="302" t="e">
        <v>#VALUE!</v>
      </c>
      <c r="Z32" s="302" t="e">
        <v>#VALUE!</v>
      </c>
      <c r="AA32" s="302" t="e">
        <v>#VALUE!</v>
      </c>
      <c r="AB32" s="302" t="e">
        <v>#VALUE!</v>
      </c>
      <c r="AC32" s="302" t="e">
        <v>#VALUE!</v>
      </c>
      <c r="AD32" s="302" t="e">
        <v>#VALUE!</v>
      </c>
      <c r="AE32" s="302" t="e">
        <v>#VALUE!</v>
      </c>
      <c r="AF32" s="302" t="e">
        <v>#VALUE!</v>
      </c>
    </row>
    <row r="33" ht="12.0" customHeight="1">
      <c r="A33" s="300" t="s">
        <v>483</v>
      </c>
      <c r="B33" s="301" t="s">
        <v>243</v>
      </c>
      <c r="C33" s="301" t="s">
        <v>83</v>
      </c>
      <c r="D33" s="301">
        <v>128.62</v>
      </c>
      <c r="E33" s="301">
        <v>64.53</v>
      </c>
      <c r="F33" s="301">
        <v>1.93</v>
      </c>
      <c r="G33" s="301">
        <v>2.9</v>
      </c>
      <c r="H33" s="301" t="s">
        <v>67</v>
      </c>
      <c r="I33" s="301" t="s">
        <v>84</v>
      </c>
      <c r="J33" s="301" t="s">
        <v>3959</v>
      </c>
      <c r="K33" s="301">
        <v>20.0</v>
      </c>
      <c r="L33" s="301" t="s">
        <v>62</v>
      </c>
      <c r="M33" s="301" t="s">
        <v>3981</v>
      </c>
      <c r="N33" s="301">
        <v>55.6</v>
      </c>
      <c r="O33" s="301">
        <v>67.99548568245126</v>
      </c>
      <c r="P33" s="301">
        <v>0.49828953506453116</v>
      </c>
      <c r="Q33" s="301" t="s">
        <v>3961</v>
      </c>
      <c r="R33" s="301" t="s">
        <v>3965</v>
      </c>
      <c r="S33" s="301" t="s">
        <v>3967</v>
      </c>
      <c r="T33" s="301">
        <v>2011.0</v>
      </c>
      <c r="U33" s="302" t="e">
        <v>#VALUE!</v>
      </c>
      <c r="V33" s="302" t="e">
        <v>#VALUE!</v>
      </c>
      <c r="W33" s="302" t="e">
        <v>#VALUE!</v>
      </c>
      <c r="X33" s="302" t="e">
        <v>#VALUE!</v>
      </c>
      <c r="Y33" s="302" t="e">
        <v>#VALUE!</v>
      </c>
      <c r="Z33" s="302" t="e">
        <v>#VALUE!</v>
      </c>
      <c r="AA33" s="302" t="e">
        <v>#VALUE!</v>
      </c>
      <c r="AB33" s="302" t="e">
        <v>#VALUE!</v>
      </c>
      <c r="AC33" s="302" t="e">
        <v>#VALUE!</v>
      </c>
      <c r="AD33" s="302" t="e">
        <v>#VALUE!</v>
      </c>
      <c r="AE33" s="302" t="e">
        <v>#VALUE!</v>
      </c>
      <c r="AF33" s="302" t="e">
        <v>#VALUE!</v>
      </c>
    </row>
    <row r="34" ht="12.0" customHeight="1">
      <c r="A34" s="300" t="s">
        <v>265</v>
      </c>
      <c r="B34" s="301" t="s">
        <v>3737</v>
      </c>
      <c r="C34" s="301" t="s">
        <v>68</v>
      </c>
      <c r="D34" s="301">
        <v>70.85000000000001</v>
      </c>
      <c r="E34" s="301">
        <v>30.57</v>
      </c>
      <c r="F34" s="301">
        <v>2.32</v>
      </c>
      <c r="G34" s="301">
        <v>1.9</v>
      </c>
      <c r="H34" s="301" t="s">
        <v>74</v>
      </c>
      <c r="I34" s="301" t="s">
        <v>84</v>
      </c>
      <c r="J34" s="301" t="s">
        <v>3959</v>
      </c>
      <c r="K34" s="301">
        <v>1.0</v>
      </c>
      <c r="L34" s="301" t="s">
        <v>62</v>
      </c>
      <c r="M34" s="301" t="s">
        <v>3989</v>
      </c>
      <c r="N34" s="301">
        <v>24.93</v>
      </c>
      <c r="O34" s="301">
        <v>32.28137504920913</v>
      </c>
      <c r="P34" s="301">
        <v>0.5685250529287227</v>
      </c>
      <c r="Q34" s="301" t="s">
        <v>3951</v>
      </c>
      <c r="R34" s="301" t="s">
        <v>3990</v>
      </c>
      <c r="S34" s="301" t="s">
        <v>3967</v>
      </c>
      <c r="T34" s="301">
        <v>2012.0</v>
      </c>
      <c r="U34" s="302" t="e">
        <v>#VALUE!</v>
      </c>
      <c r="V34" s="302" t="e">
        <v>#VALUE!</v>
      </c>
      <c r="W34" s="302" t="e">
        <v>#VALUE!</v>
      </c>
      <c r="X34" s="302" t="e">
        <v>#VALUE!</v>
      </c>
      <c r="Y34" s="302" t="e">
        <v>#VALUE!</v>
      </c>
      <c r="Z34" s="302" t="e">
        <v>#VALUE!</v>
      </c>
      <c r="AA34" s="302" t="e">
        <v>#VALUE!</v>
      </c>
      <c r="AB34" s="302" t="e">
        <v>#VALUE!</v>
      </c>
      <c r="AC34" s="302" t="e">
        <v>#VALUE!</v>
      </c>
      <c r="AD34" s="302" t="e">
        <v>#VALUE!</v>
      </c>
      <c r="AE34" s="302" t="e">
        <v>#VALUE!</v>
      </c>
      <c r="AF34" s="302" t="e">
        <v>#VALUE!</v>
      </c>
    </row>
    <row r="35" ht="12.0" customHeight="1">
      <c r="A35" s="300" t="s">
        <v>294</v>
      </c>
      <c r="B35" s="301" t="s">
        <v>3789</v>
      </c>
      <c r="C35" s="301" t="s">
        <v>7</v>
      </c>
      <c r="D35" s="301">
        <v>112.11631200000001</v>
      </c>
      <c r="E35" s="301">
        <v>38.53</v>
      </c>
      <c r="F35" s="301" t="s">
        <v>3991</v>
      </c>
      <c r="G35" s="301">
        <v>6.4</v>
      </c>
      <c r="H35" s="301" t="s">
        <v>72</v>
      </c>
      <c r="I35" s="301" t="s">
        <v>81</v>
      </c>
      <c r="J35" s="301" t="s">
        <v>3959</v>
      </c>
      <c r="K35" s="301">
        <v>5.0</v>
      </c>
      <c r="L35" s="301" t="s">
        <v>62</v>
      </c>
      <c r="M35" s="301" t="s">
        <v>3969</v>
      </c>
      <c r="N35" s="301">
        <v>38.53</v>
      </c>
      <c r="O35" s="301">
        <v>40.66449086746987</v>
      </c>
      <c r="P35" s="301">
        <v>0.6563390347695347</v>
      </c>
      <c r="Q35" s="301" t="s">
        <v>3961</v>
      </c>
      <c r="R35" s="301" t="s">
        <v>3980</v>
      </c>
      <c r="S35" s="301" t="s">
        <v>3953</v>
      </c>
      <c r="T35" s="301">
        <v>2013.0</v>
      </c>
      <c r="U35" s="302" t="e">
        <v>#VALUE!</v>
      </c>
      <c r="V35" s="302" t="e">
        <v>#VALUE!</v>
      </c>
      <c r="W35" s="302" t="e">
        <v>#VALUE!</v>
      </c>
      <c r="X35" s="302" t="e">
        <v>#VALUE!</v>
      </c>
      <c r="Y35" s="302" t="e">
        <v>#VALUE!</v>
      </c>
      <c r="Z35" s="302" t="e">
        <v>#VALUE!</v>
      </c>
      <c r="AA35" s="302" t="e">
        <v>#VALUE!</v>
      </c>
      <c r="AB35" s="302" t="e">
        <v>#VALUE!</v>
      </c>
      <c r="AC35" s="302" t="e">
        <v>#VALUE!</v>
      </c>
      <c r="AD35" s="302" t="e">
        <v>#VALUE!</v>
      </c>
      <c r="AE35" s="302" t="e">
        <v>#VALUE!</v>
      </c>
      <c r="AF35" s="302" t="e">
        <v>#VALUE!</v>
      </c>
    </row>
    <row r="36" ht="12.0" customHeight="1">
      <c r="A36" s="300" t="s">
        <v>293</v>
      </c>
      <c r="B36" s="301" t="s">
        <v>3796</v>
      </c>
      <c r="C36" s="301" t="s">
        <v>7</v>
      </c>
      <c r="D36" s="301">
        <v>90.2</v>
      </c>
      <c r="E36" s="301">
        <v>44.75</v>
      </c>
      <c r="F36" s="301" t="s">
        <v>3992</v>
      </c>
      <c r="G36" s="301">
        <v>4.8</v>
      </c>
      <c r="H36" s="301" t="s">
        <v>67</v>
      </c>
      <c r="I36" s="301" t="s">
        <v>81</v>
      </c>
      <c r="J36" s="301" t="s">
        <v>3959</v>
      </c>
      <c r="K36" s="301">
        <v>30.0</v>
      </c>
      <c r="L36" s="301" t="s">
        <v>66</v>
      </c>
      <c r="M36" s="301" t="s">
        <v>3960</v>
      </c>
      <c r="N36" s="301">
        <v>43.34</v>
      </c>
      <c r="O36" s="301">
        <v>47.25696666745774</v>
      </c>
      <c r="P36" s="301">
        <v>0.503880266075388</v>
      </c>
      <c r="Q36" s="301" t="s">
        <v>3961</v>
      </c>
      <c r="R36" s="301" t="s">
        <v>3993</v>
      </c>
      <c r="S36" s="301" t="s">
        <v>3953</v>
      </c>
      <c r="T36" s="301">
        <v>2013.0</v>
      </c>
      <c r="U36" s="302" t="e">
        <v>#VALUE!</v>
      </c>
      <c r="V36" s="302" t="e">
        <v>#VALUE!</v>
      </c>
      <c r="W36" s="302" t="e">
        <v>#VALUE!</v>
      </c>
      <c r="X36" s="302" t="e">
        <v>#VALUE!</v>
      </c>
      <c r="Y36" s="302" t="e">
        <v>#VALUE!</v>
      </c>
      <c r="Z36" s="302" t="e">
        <v>#VALUE!</v>
      </c>
      <c r="AA36" s="302" t="e">
        <v>#VALUE!</v>
      </c>
      <c r="AB36" s="302" t="e">
        <v>#VALUE!</v>
      </c>
      <c r="AC36" s="302" t="e">
        <v>#VALUE!</v>
      </c>
      <c r="AD36" s="302" t="e">
        <v>#VALUE!</v>
      </c>
      <c r="AE36" s="302" t="e">
        <v>#VALUE!</v>
      </c>
      <c r="AF36" s="302" t="e">
        <v>#VALUE!</v>
      </c>
    </row>
    <row r="37" ht="12.0" customHeight="1">
      <c r="A37" s="300" t="s">
        <v>292</v>
      </c>
      <c r="B37" s="301" t="s">
        <v>3793</v>
      </c>
      <c r="C37" s="301" t="s">
        <v>7</v>
      </c>
      <c r="D37" s="301">
        <v>76.23</v>
      </c>
      <c r="E37" s="301">
        <v>29.35</v>
      </c>
      <c r="F37" s="301" t="s">
        <v>3994</v>
      </c>
      <c r="G37" s="301">
        <v>3.85</v>
      </c>
      <c r="H37" s="301" t="s">
        <v>67</v>
      </c>
      <c r="I37" s="301" t="s">
        <v>81</v>
      </c>
      <c r="J37" s="301" t="s">
        <v>3959</v>
      </c>
      <c r="K37" s="301">
        <v>10.0</v>
      </c>
      <c r="L37" s="301" t="s">
        <v>69</v>
      </c>
      <c r="M37" s="301" t="s">
        <v>3960</v>
      </c>
      <c r="N37" s="301">
        <v>26.07</v>
      </c>
      <c r="O37" s="301">
        <v>31.068221921824108</v>
      </c>
      <c r="P37" s="301">
        <v>0.6149809786173422</v>
      </c>
      <c r="Q37" s="301" t="s">
        <v>3961</v>
      </c>
      <c r="R37" s="301" t="s">
        <v>3988</v>
      </c>
      <c r="S37" s="301" t="s">
        <v>3953</v>
      </c>
      <c r="T37" s="301">
        <v>2013.0</v>
      </c>
      <c r="U37" s="302" t="e">
        <v>#VALUE!</v>
      </c>
      <c r="V37" s="302" t="e">
        <v>#VALUE!</v>
      </c>
      <c r="W37" s="302" t="e">
        <v>#VALUE!</v>
      </c>
      <c r="X37" s="302" t="e">
        <v>#VALUE!</v>
      </c>
      <c r="Y37" s="302" t="e">
        <v>#VALUE!</v>
      </c>
      <c r="Z37" s="302" t="e">
        <v>#VALUE!</v>
      </c>
      <c r="AA37" s="302" t="e">
        <v>#VALUE!</v>
      </c>
      <c r="AB37" s="302" t="e">
        <v>#VALUE!</v>
      </c>
      <c r="AC37" s="302" t="e">
        <v>#VALUE!</v>
      </c>
      <c r="AD37" s="302" t="e">
        <v>#VALUE!</v>
      </c>
      <c r="AE37" s="302" t="e">
        <v>#VALUE!</v>
      </c>
      <c r="AF37" s="302" t="e">
        <v>#VALUE!</v>
      </c>
    </row>
    <row r="38" ht="12.0" customHeight="1">
      <c r="A38" s="300" t="s">
        <v>288</v>
      </c>
      <c r="B38" s="301" t="s">
        <v>3795</v>
      </c>
      <c r="C38" s="301" t="s">
        <v>7</v>
      </c>
      <c r="D38" s="301">
        <v>41.291250000000005</v>
      </c>
      <c r="E38" s="301">
        <v>13.01</v>
      </c>
      <c r="F38" s="301" t="s">
        <v>3995</v>
      </c>
      <c r="G38" s="301">
        <v>1.0</v>
      </c>
      <c r="H38" s="301" t="s">
        <v>63</v>
      </c>
      <c r="I38" s="301" t="s">
        <v>81</v>
      </c>
      <c r="J38" s="301" t="s">
        <v>3949</v>
      </c>
      <c r="K38" s="301">
        <v>10.0</v>
      </c>
      <c r="L38" s="301" t="s">
        <v>64</v>
      </c>
      <c r="M38" s="301" t="s">
        <v>3969</v>
      </c>
      <c r="N38" s="301">
        <v>11.0</v>
      </c>
      <c r="O38" s="301">
        <v>14.000468869565214</v>
      </c>
      <c r="P38" s="301">
        <v>0.684921139466594</v>
      </c>
      <c r="Q38" s="301" t="s">
        <v>3961</v>
      </c>
      <c r="R38" s="301" t="s">
        <v>3996</v>
      </c>
      <c r="S38" s="301" t="s">
        <v>3953</v>
      </c>
      <c r="T38" s="301">
        <v>2014.0</v>
      </c>
      <c r="U38" s="302" t="e">
        <v>#VALUE!</v>
      </c>
      <c r="V38" s="302" t="e">
        <v>#VALUE!</v>
      </c>
      <c r="W38" s="302" t="e">
        <v>#VALUE!</v>
      </c>
      <c r="X38" s="302" t="e">
        <v>#VALUE!</v>
      </c>
      <c r="Y38" s="302" t="e">
        <v>#VALUE!</v>
      </c>
      <c r="Z38" s="302" t="e">
        <v>#VALUE!</v>
      </c>
      <c r="AA38" s="302" t="e">
        <v>#VALUE!</v>
      </c>
      <c r="AB38" s="302" t="e">
        <v>#VALUE!</v>
      </c>
      <c r="AC38" s="302" t="e">
        <v>#VALUE!</v>
      </c>
      <c r="AD38" s="302" t="e">
        <v>#VALUE!</v>
      </c>
      <c r="AE38" s="302" t="e">
        <v>#VALUE!</v>
      </c>
      <c r="AF38" s="302" t="e">
        <v>#VALUE!</v>
      </c>
    </row>
    <row r="39" ht="12.0" customHeight="1">
      <c r="A39" s="300" t="s">
        <v>289</v>
      </c>
      <c r="B39" s="301" t="s">
        <v>3794</v>
      </c>
      <c r="C39" s="301" t="s">
        <v>7</v>
      </c>
      <c r="D39" s="301">
        <v>61.403265000000005</v>
      </c>
      <c r="E39" s="301">
        <v>22.17</v>
      </c>
      <c r="F39" s="301" t="s">
        <v>3997</v>
      </c>
      <c r="G39" s="301">
        <v>2.0</v>
      </c>
      <c r="H39" s="301" t="s">
        <v>65</v>
      </c>
      <c r="I39" s="301" t="s">
        <v>81</v>
      </c>
      <c r="J39" s="301" t="s">
        <v>3959</v>
      </c>
      <c r="K39" s="301">
        <v>15.0</v>
      </c>
      <c r="L39" s="301" t="s">
        <v>64</v>
      </c>
      <c r="M39" s="301" t="s">
        <v>3960</v>
      </c>
      <c r="N39" s="301">
        <v>16.0</v>
      </c>
      <c r="O39" s="301">
        <v>23.566121372093026</v>
      </c>
      <c r="P39" s="301">
        <v>0.6389442808945094</v>
      </c>
      <c r="Q39" s="301" t="s">
        <v>3961</v>
      </c>
      <c r="R39" s="301" t="s">
        <v>3971</v>
      </c>
      <c r="S39" s="301" t="s">
        <v>3953</v>
      </c>
      <c r="T39" s="301">
        <v>2014.0</v>
      </c>
      <c r="U39" s="302" t="e">
        <v>#VALUE!</v>
      </c>
      <c r="V39" s="302" t="e">
        <v>#VALUE!</v>
      </c>
      <c r="W39" s="302" t="e">
        <v>#VALUE!</v>
      </c>
      <c r="X39" s="302" t="e">
        <v>#VALUE!</v>
      </c>
      <c r="Y39" s="302" t="e">
        <v>#VALUE!</v>
      </c>
      <c r="Z39" s="302" t="e">
        <v>#VALUE!</v>
      </c>
      <c r="AA39" s="302" t="e">
        <v>#VALUE!</v>
      </c>
      <c r="AB39" s="302" t="e">
        <v>#VALUE!</v>
      </c>
      <c r="AC39" s="302" t="e">
        <v>#VALUE!</v>
      </c>
      <c r="AD39" s="302" t="e">
        <v>#VALUE!</v>
      </c>
      <c r="AE39" s="302" t="e">
        <v>#VALUE!</v>
      </c>
      <c r="AF39" s="302" t="e">
        <v>#VALUE!</v>
      </c>
    </row>
    <row r="40" ht="12.0" customHeight="1">
      <c r="A40" s="300" t="s">
        <v>290</v>
      </c>
      <c r="B40" s="301" t="s">
        <v>3791</v>
      </c>
      <c r="C40" s="301" t="s">
        <v>7</v>
      </c>
      <c r="D40" s="301">
        <v>47.643750000000004</v>
      </c>
      <c r="E40" s="301">
        <v>15.57</v>
      </c>
      <c r="F40" s="301" t="s">
        <v>3998</v>
      </c>
      <c r="G40" s="301">
        <v>1.7</v>
      </c>
      <c r="H40" s="301" t="s">
        <v>67</v>
      </c>
      <c r="I40" s="301" t="s">
        <v>81</v>
      </c>
      <c r="J40" s="301" t="s">
        <v>3959</v>
      </c>
      <c r="K40" s="301">
        <v>7.0</v>
      </c>
      <c r="L40" s="301" t="s">
        <v>66</v>
      </c>
      <c r="M40" s="301" t="s">
        <v>3960</v>
      </c>
      <c r="N40" s="301">
        <v>11.52</v>
      </c>
      <c r="O40" s="301">
        <v>16.64773790597453</v>
      </c>
      <c r="P40" s="301">
        <v>0.6731995277449823</v>
      </c>
      <c r="Q40" s="301" t="s">
        <v>3961</v>
      </c>
      <c r="R40" s="301" t="s">
        <v>3999</v>
      </c>
      <c r="S40" s="301" t="s">
        <v>3953</v>
      </c>
      <c r="T40" s="301">
        <v>2014.0</v>
      </c>
      <c r="U40" s="302" t="e">
        <v>#VALUE!</v>
      </c>
      <c r="V40" s="302" t="e">
        <v>#VALUE!</v>
      </c>
      <c r="W40" s="302" t="e">
        <v>#VALUE!</v>
      </c>
      <c r="X40" s="302" t="e">
        <v>#VALUE!</v>
      </c>
      <c r="Y40" s="302" t="e">
        <v>#VALUE!</v>
      </c>
      <c r="Z40" s="302" t="e">
        <v>#VALUE!</v>
      </c>
      <c r="AA40" s="302" t="e">
        <v>#VALUE!</v>
      </c>
      <c r="AB40" s="302" t="e">
        <v>#VALUE!</v>
      </c>
      <c r="AC40" s="302" t="e">
        <v>#VALUE!</v>
      </c>
      <c r="AD40" s="302" t="e">
        <v>#VALUE!</v>
      </c>
      <c r="AE40" s="302" t="e">
        <v>#VALUE!</v>
      </c>
      <c r="AF40" s="302" t="e">
        <v>#VALUE!</v>
      </c>
    </row>
    <row r="41" ht="12.0" customHeight="1">
      <c r="A41" s="300" t="s">
        <v>291</v>
      </c>
      <c r="B41" s="301" t="s">
        <v>3792</v>
      </c>
      <c r="C41" s="301" t="s">
        <v>7</v>
      </c>
      <c r="D41" s="301">
        <v>61.403265000000005</v>
      </c>
      <c r="E41" s="301">
        <v>20.69</v>
      </c>
      <c r="F41" s="301" t="s">
        <v>4000</v>
      </c>
      <c r="G41" s="301">
        <v>2.5</v>
      </c>
      <c r="H41" s="301" t="s">
        <v>67</v>
      </c>
      <c r="I41" s="301" t="s">
        <v>81</v>
      </c>
      <c r="J41" s="301" t="s">
        <v>3959</v>
      </c>
      <c r="K41" s="301">
        <v>8.0</v>
      </c>
      <c r="L41" s="301" t="s">
        <v>62</v>
      </c>
      <c r="M41" s="301" t="s">
        <v>3960</v>
      </c>
      <c r="N41" s="301">
        <v>17.0</v>
      </c>
      <c r="O41" s="301">
        <v>21.975916077669904</v>
      </c>
      <c r="P41" s="301">
        <v>0.6630472337260894</v>
      </c>
      <c r="Q41" s="301" t="s">
        <v>3961</v>
      </c>
      <c r="R41" s="301" t="s">
        <v>4001</v>
      </c>
      <c r="S41" s="301" t="s">
        <v>3953</v>
      </c>
      <c r="T41" s="301">
        <v>2014.0</v>
      </c>
      <c r="U41" s="302" t="e">
        <v>#VALUE!</v>
      </c>
      <c r="V41" s="302" t="e">
        <v>#VALUE!</v>
      </c>
      <c r="W41" s="302" t="e">
        <v>#VALUE!</v>
      </c>
      <c r="X41" s="302" t="e">
        <v>#VALUE!</v>
      </c>
      <c r="Y41" s="302" t="e">
        <v>#VALUE!</v>
      </c>
      <c r="Z41" s="302" t="e">
        <v>#VALUE!</v>
      </c>
      <c r="AA41" s="302" t="e">
        <v>#VALUE!</v>
      </c>
      <c r="AB41" s="302" t="e">
        <v>#VALUE!</v>
      </c>
      <c r="AC41" s="302" t="e">
        <v>#VALUE!</v>
      </c>
      <c r="AD41" s="302" t="e">
        <v>#VALUE!</v>
      </c>
      <c r="AE41" s="302" t="e">
        <v>#VALUE!</v>
      </c>
      <c r="AF41" s="302" t="e">
        <v>#VALUE!</v>
      </c>
    </row>
    <row r="42" ht="12.0" customHeight="1">
      <c r="A42" s="300" t="s">
        <v>478</v>
      </c>
      <c r="B42" s="301" t="s">
        <v>3790</v>
      </c>
      <c r="C42" s="301" t="s">
        <v>83</v>
      </c>
      <c r="D42" s="301">
        <v>176.796312</v>
      </c>
      <c r="E42" s="301">
        <v>69.16</v>
      </c>
      <c r="F42" s="301" t="s">
        <v>4002</v>
      </c>
      <c r="G42" s="301">
        <v>12.0</v>
      </c>
      <c r="H42" s="301" t="s">
        <v>72</v>
      </c>
      <c r="I42" s="301" t="s">
        <v>81</v>
      </c>
      <c r="J42" s="301" t="s">
        <v>3959</v>
      </c>
      <c r="K42" s="301">
        <v>5.0</v>
      </c>
      <c r="L42" s="301" t="s">
        <v>71</v>
      </c>
      <c r="M42" s="301" t="s">
        <v>4003</v>
      </c>
      <c r="N42" s="301">
        <v>65.0</v>
      </c>
      <c r="O42" s="301">
        <v>72.7926049175258</v>
      </c>
      <c r="P42" s="301">
        <v>0.6088153694065745</v>
      </c>
      <c r="Q42" s="301" t="s">
        <v>3951</v>
      </c>
      <c r="R42" s="301" t="s">
        <v>4004</v>
      </c>
      <c r="S42" s="301" t="s">
        <v>3953</v>
      </c>
      <c r="T42" s="301">
        <v>2014.0</v>
      </c>
      <c r="U42" s="302" t="e">
        <v>#VALUE!</v>
      </c>
      <c r="V42" s="302" t="e">
        <v>#VALUE!</v>
      </c>
      <c r="W42" s="302" t="e">
        <v>#VALUE!</v>
      </c>
      <c r="X42" s="302" t="e">
        <v>#VALUE!</v>
      </c>
      <c r="Y42" s="302" t="e">
        <v>#VALUE!</v>
      </c>
      <c r="Z42" s="302" t="e">
        <v>#VALUE!</v>
      </c>
      <c r="AA42" s="302" t="e">
        <v>#VALUE!</v>
      </c>
      <c r="AB42" s="302" t="e">
        <v>#VALUE!</v>
      </c>
      <c r="AC42" s="302" t="e">
        <v>#VALUE!</v>
      </c>
      <c r="AD42" s="302" t="e">
        <v>#VALUE!</v>
      </c>
      <c r="AE42" s="302" t="e">
        <v>#VALUE!</v>
      </c>
      <c r="AF42" s="302" t="e">
        <v>#VALUE!</v>
      </c>
    </row>
    <row r="43" ht="12.0" customHeight="1">
      <c r="A43" s="300" t="s">
        <v>236</v>
      </c>
      <c r="B43" s="301" t="s">
        <v>3764</v>
      </c>
      <c r="C43" s="301" t="s">
        <v>68</v>
      </c>
      <c r="D43" s="301">
        <v>59.95</v>
      </c>
      <c r="E43" s="301">
        <v>24.73</v>
      </c>
      <c r="F43" s="301">
        <v>0.62</v>
      </c>
      <c r="G43" s="301">
        <v>1.2</v>
      </c>
      <c r="H43" s="301" t="s">
        <v>65</v>
      </c>
      <c r="I43" s="301" t="s">
        <v>84</v>
      </c>
      <c r="J43" s="301" t="s">
        <v>3949</v>
      </c>
      <c r="K43" s="301">
        <v>10.0</v>
      </c>
      <c r="L43" s="301" t="s">
        <v>66</v>
      </c>
      <c r="M43" s="301" t="s">
        <v>3986</v>
      </c>
      <c r="N43" s="301">
        <v>19.7</v>
      </c>
      <c r="O43" s="301">
        <v>26.23649547552054</v>
      </c>
      <c r="P43" s="301">
        <v>0.5874895746455379</v>
      </c>
      <c r="Q43" s="301" t="s">
        <v>3951</v>
      </c>
      <c r="R43" s="301" t="s">
        <v>4005</v>
      </c>
      <c r="S43" s="301" t="s">
        <v>4006</v>
      </c>
      <c r="T43" s="301">
        <v>2015.0</v>
      </c>
      <c r="U43" s="302" t="e">
        <v>#VALUE!</v>
      </c>
      <c r="V43" s="302" t="e">
        <v>#VALUE!</v>
      </c>
      <c r="W43" s="302" t="e">
        <v>#VALUE!</v>
      </c>
      <c r="X43" s="302" t="e">
        <v>#VALUE!</v>
      </c>
      <c r="Y43" s="302" t="e">
        <v>#VALUE!</v>
      </c>
      <c r="Z43" s="302" t="e">
        <v>#VALUE!</v>
      </c>
      <c r="AA43" s="302" t="e">
        <v>#VALUE!</v>
      </c>
      <c r="AB43" s="302" t="e">
        <v>#VALUE!</v>
      </c>
      <c r="AC43" s="302" t="e">
        <v>#VALUE!</v>
      </c>
      <c r="AD43" s="302" t="e">
        <v>#VALUE!</v>
      </c>
      <c r="AE43" s="302" t="e">
        <v>#VALUE!</v>
      </c>
      <c r="AF43" s="302" t="e">
        <v>#VALUE!</v>
      </c>
    </row>
    <row r="44" ht="12.0" customHeight="1">
      <c r="A44" s="300" t="s">
        <v>270</v>
      </c>
      <c r="B44" s="301" t="s">
        <v>3751</v>
      </c>
      <c r="C44" s="301" t="s">
        <v>68</v>
      </c>
      <c r="D44" s="301">
        <v>136.25</v>
      </c>
      <c r="E44" s="301">
        <v>71.36</v>
      </c>
      <c r="F44" s="301">
        <v>7.29</v>
      </c>
      <c r="G44" s="301">
        <v>3.9</v>
      </c>
      <c r="H44" s="301" t="s">
        <v>72</v>
      </c>
      <c r="I44" s="301" t="s">
        <v>84</v>
      </c>
      <c r="J44" s="301" t="s">
        <v>3959</v>
      </c>
      <c r="K44" s="301">
        <v>3.0</v>
      </c>
      <c r="L44" s="301" t="s">
        <v>73</v>
      </c>
      <c r="M44" s="301" t="s">
        <v>3979</v>
      </c>
      <c r="N44" s="301">
        <v>61.72</v>
      </c>
      <c r="O44" s="301">
        <v>75.0862187230414</v>
      </c>
      <c r="P44" s="301">
        <v>0.47625688073394495</v>
      </c>
      <c r="Q44" s="301" t="s">
        <v>3951</v>
      </c>
      <c r="R44" s="301" t="s">
        <v>4007</v>
      </c>
      <c r="S44" s="301" t="s">
        <v>4008</v>
      </c>
      <c r="T44" s="301">
        <v>2016.0</v>
      </c>
      <c r="U44" s="302" t="e">
        <v>#VALUE!</v>
      </c>
      <c r="V44" s="302" t="e">
        <v>#VALUE!</v>
      </c>
      <c r="W44" s="302" t="e">
        <v>#VALUE!</v>
      </c>
      <c r="X44" s="302" t="e">
        <v>#VALUE!</v>
      </c>
      <c r="Y44" s="302" t="e">
        <v>#VALUE!</v>
      </c>
      <c r="Z44" s="302" t="e">
        <v>#VALUE!</v>
      </c>
      <c r="AA44" s="302" t="e">
        <v>#VALUE!</v>
      </c>
      <c r="AB44" s="302" t="e">
        <v>#VALUE!</v>
      </c>
      <c r="AC44" s="302" t="e">
        <v>#VALUE!</v>
      </c>
      <c r="AD44" s="302" t="e">
        <v>#VALUE!</v>
      </c>
      <c r="AE44" s="302" t="e">
        <v>#VALUE!</v>
      </c>
      <c r="AF44" s="302" t="e">
        <v>#VALUE!</v>
      </c>
    </row>
    <row r="45" ht="12.0" customHeight="1">
      <c r="A45" s="300" t="s">
        <v>269</v>
      </c>
      <c r="B45" s="301" t="s">
        <v>3750</v>
      </c>
      <c r="C45" s="301" t="s">
        <v>68</v>
      </c>
      <c r="D45" s="301">
        <v>163.5</v>
      </c>
      <c r="E45" s="301">
        <v>82.8</v>
      </c>
      <c r="F45" s="301">
        <v>6.51</v>
      </c>
      <c r="G45" s="301">
        <v>3.7</v>
      </c>
      <c r="H45" s="301" t="s">
        <v>72</v>
      </c>
      <c r="I45" s="301" t="s">
        <v>84</v>
      </c>
      <c r="J45" s="301" t="s">
        <v>3959</v>
      </c>
      <c r="K45" s="301">
        <v>5.0</v>
      </c>
      <c r="L45" s="301" t="s">
        <v>73</v>
      </c>
      <c r="M45" s="301" t="s">
        <v>4009</v>
      </c>
      <c r="N45" s="301">
        <v>72.07</v>
      </c>
      <c r="O45" s="301">
        <v>87.13789665384616</v>
      </c>
      <c r="P45" s="301">
        <v>0.4935779816513762</v>
      </c>
      <c r="Q45" s="301" t="s">
        <v>3951</v>
      </c>
      <c r="R45" s="301" t="s">
        <v>4010</v>
      </c>
      <c r="S45" s="301" t="s">
        <v>4008</v>
      </c>
      <c r="T45" s="301">
        <v>2015.0</v>
      </c>
      <c r="U45" s="302" t="e">
        <v>#VALUE!</v>
      </c>
      <c r="V45" s="302" t="e">
        <v>#VALUE!</v>
      </c>
      <c r="W45" s="302" t="e">
        <v>#VALUE!</v>
      </c>
      <c r="X45" s="302" t="e">
        <v>#VALUE!</v>
      </c>
      <c r="Y45" s="302" t="e">
        <v>#VALUE!</v>
      </c>
      <c r="Z45" s="302" t="e">
        <v>#VALUE!</v>
      </c>
      <c r="AA45" s="302" t="e">
        <v>#VALUE!</v>
      </c>
      <c r="AB45" s="302" t="e">
        <v>#VALUE!</v>
      </c>
      <c r="AC45" s="302" t="e">
        <v>#VALUE!</v>
      </c>
      <c r="AD45" s="302" t="e">
        <v>#VALUE!</v>
      </c>
      <c r="AE45" s="302" t="e">
        <v>#VALUE!</v>
      </c>
      <c r="AF45" s="302" t="e">
        <v>#VALUE!</v>
      </c>
    </row>
    <row r="46" ht="12.0" customHeight="1">
      <c r="A46" s="300" t="s">
        <v>3741</v>
      </c>
      <c r="B46" s="301" t="s">
        <v>3742</v>
      </c>
      <c r="C46" s="301" t="s">
        <v>83</v>
      </c>
      <c r="D46" s="301">
        <v>58.66</v>
      </c>
      <c r="E46" s="301">
        <v>32.17</v>
      </c>
      <c r="F46" s="301">
        <v>3.62</v>
      </c>
      <c r="G46" s="301">
        <v>2.1</v>
      </c>
      <c r="H46" s="301" t="s">
        <v>74</v>
      </c>
      <c r="I46" s="301" t="s">
        <v>84</v>
      </c>
      <c r="J46" s="301" t="s">
        <v>3959</v>
      </c>
      <c r="K46" s="301">
        <v>1.0</v>
      </c>
      <c r="L46" s="301" t="s">
        <v>73</v>
      </c>
      <c r="M46" s="301" t="s">
        <v>3989</v>
      </c>
      <c r="N46" s="301">
        <v>26.46</v>
      </c>
      <c r="O46" s="301">
        <v>33.514534536131855</v>
      </c>
      <c r="P46" s="301">
        <v>0.45158540743266273</v>
      </c>
      <c r="Q46" s="301" t="s">
        <v>3951</v>
      </c>
      <c r="R46" s="301" t="s">
        <v>4011</v>
      </c>
      <c r="S46" s="301" t="s">
        <v>4008</v>
      </c>
      <c r="T46" s="301">
        <v>2015.0</v>
      </c>
      <c r="U46" s="302" t="e">
        <v>#VALUE!</v>
      </c>
      <c r="V46" s="302" t="e">
        <v>#VALUE!</v>
      </c>
      <c r="W46" s="302" t="e">
        <v>#VALUE!</v>
      </c>
      <c r="X46" s="302" t="e">
        <v>#VALUE!</v>
      </c>
      <c r="Y46" s="302" t="e">
        <v>#VALUE!</v>
      </c>
      <c r="Z46" s="302" t="e">
        <v>#VALUE!</v>
      </c>
      <c r="AA46" s="302" t="e">
        <v>#VALUE!</v>
      </c>
      <c r="AB46" s="302" t="e">
        <v>#VALUE!</v>
      </c>
      <c r="AC46" s="302" t="e">
        <v>#VALUE!</v>
      </c>
      <c r="AD46" s="302" t="e">
        <v>#VALUE!</v>
      </c>
      <c r="AE46" s="302" t="e">
        <v>#VALUE!</v>
      </c>
      <c r="AF46" s="302" t="e">
        <v>#VALUE!</v>
      </c>
    </row>
    <row r="47" ht="12.0" customHeight="1">
      <c r="A47" s="300" t="s">
        <v>476</v>
      </c>
      <c r="B47" s="301" t="s">
        <v>3743</v>
      </c>
      <c r="C47" s="301" t="s">
        <v>83</v>
      </c>
      <c r="D47" s="301">
        <v>58.66</v>
      </c>
      <c r="E47" s="301">
        <v>33.4</v>
      </c>
      <c r="F47" s="301">
        <v>4.71</v>
      </c>
      <c r="G47" s="301">
        <v>2.1</v>
      </c>
      <c r="H47" s="301" t="s">
        <v>74</v>
      </c>
      <c r="I47" s="301" t="s">
        <v>84</v>
      </c>
      <c r="J47" s="301" t="s">
        <v>3959</v>
      </c>
      <c r="K47" s="301">
        <v>1.0</v>
      </c>
      <c r="L47" s="301" t="s">
        <v>73</v>
      </c>
      <c r="M47" s="301" t="s">
        <v>3989</v>
      </c>
      <c r="N47" s="301">
        <v>27.57</v>
      </c>
      <c r="O47" s="301">
        <v>34.766306393089764</v>
      </c>
      <c r="P47" s="301">
        <v>0.43061711558131605</v>
      </c>
      <c r="Q47" s="301" t="s">
        <v>3951</v>
      </c>
      <c r="R47" s="301" t="s">
        <v>4011</v>
      </c>
      <c r="S47" s="301" t="s">
        <v>4008</v>
      </c>
      <c r="T47" s="301">
        <v>2015.0</v>
      </c>
      <c r="U47" s="302" t="e">
        <v>#VALUE!</v>
      </c>
      <c r="V47" s="302" t="e">
        <v>#VALUE!</v>
      </c>
      <c r="W47" s="302" t="e">
        <v>#VALUE!</v>
      </c>
      <c r="X47" s="302" t="e">
        <v>#VALUE!</v>
      </c>
      <c r="Y47" s="302" t="e">
        <v>#VALUE!</v>
      </c>
      <c r="Z47" s="302" t="e">
        <v>#VALUE!</v>
      </c>
      <c r="AA47" s="302" t="e">
        <v>#VALUE!</v>
      </c>
      <c r="AB47" s="302" t="e">
        <v>#VALUE!</v>
      </c>
      <c r="AC47" s="302" t="e">
        <v>#VALUE!</v>
      </c>
      <c r="AD47" s="302" t="e">
        <v>#VALUE!</v>
      </c>
      <c r="AE47" s="302" t="e">
        <v>#VALUE!</v>
      </c>
      <c r="AF47" s="302" t="e">
        <v>#VALUE!</v>
      </c>
    </row>
    <row r="48" ht="12.0" customHeight="1">
      <c r="A48" s="300" t="s">
        <v>271</v>
      </c>
      <c r="B48" s="301" t="s">
        <v>3744</v>
      </c>
      <c r="C48" s="301" t="s">
        <v>68</v>
      </c>
      <c r="D48" s="301">
        <v>78.48</v>
      </c>
      <c r="E48" s="301">
        <v>39.56</v>
      </c>
      <c r="F48" s="301">
        <v>4.98</v>
      </c>
      <c r="G48" s="301">
        <v>3.0</v>
      </c>
      <c r="H48" s="301" t="s">
        <v>74</v>
      </c>
      <c r="I48" s="301" t="s">
        <v>84</v>
      </c>
      <c r="J48" s="301" t="s">
        <v>3959</v>
      </c>
      <c r="K48" s="301">
        <v>1.0</v>
      </c>
      <c r="L48" s="301" t="s">
        <v>73</v>
      </c>
      <c r="M48" s="301" t="s">
        <v>4012</v>
      </c>
      <c r="N48" s="301">
        <v>32.97</v>
      </c>
      <c r="O48" s="301">
        <v>41.625357788009275</v>
      </c>
      <c r="P48" s="301">
        <v>0.49592252803261977</v>
      </c>
      <c r="Q48" s="301" t="s">
        <v>3951</v>
      </c>
      <c r="R48" s="301" t="s">
        <v>4013</v>
      </c>
      <c r="S48" s="301" t="s">
        <v>4008</v>
      </c>
      <c r="T48" s="301">
        <v>2016.0</v>
      </c>
      <c r="U48" s="302" t="e">
        <v>#VALUE!</v>
      </c>
      <c r="V48" s="302" t="e">
        <v>#VALUE!</v>
      </c>
      <c r="W48" s="302" t="e">
        <v>#VALUE!</v>
      </c>
      <c r="X48" s="302" t="e">
        <v>#VALUE!</v>
      </c>
      <c r="Y48" s="302" t="e">
        <v>#VALUE!</v>
      </c>
      <c r="Z48" s="302" t="e">
        <v>#VALUE!</v>
      </c>
      <c r="AA48" s="302" t="e">
        <v>#VALUE!</v>
      </c>
      <c r="AB48" s="302" t="e">
        <v>#VALUE!</v>
      </c>
      <c r="AC48" s="302" t="e">
        <v>#VALUE!</v>
      </c>
      <c r="AD48" s="302" t="e">
        <v>#VALUE!</v>
      </c>
      <c r="AE48" s="302" t="e">
        <v>#VALUE!</v>
      </c>
      <c r="AF48" s="302" t="e">
        <v>#VALUE!</v>
      </c>
    </row>
    <row r="49" ht="12.0" customHeight="1">
      <c r="A49" s="300" t="s">
        <v>316</v>
      </c>
      <c r="B49" s="301" t="s">
        <v>3815</v>
      </c>
      <c r="C49" s="301" t="s">
        <v>9</v>
      </c>
      <c r="D49" s="301">
        <v>68.14500000000001</v>
      </c>
      <c r="E49" s="301">
        <v>26.2</v>
      </c>
      <c r="F49" s="301">
        <v>2.94</v>
      </c>
      <c r="G49" s="301">
        <v>5.0</v>
      </c>
      <c r="H49" s="301" t="s">
        <v>4014</v>
      </c>
      <c r="I49" s="301" t="s">
        <v>81</v>
      </c>
      <c r="J49" s="301" t="s">
        <v>3949</v>
      </c>
      <c r="K49" s="301">
        <v>4.0</v>
      </c>
      <c r="L49" s="301" t="s">
        <v>62</v>
      </c>
      <c r="M49" s="301" t="s">
        <v>3989</v>
      </c>
      <c r="N49" s="301">
        <v>21.07</v>
      </c>
      <c r="O49" s="301">
        <v>24.701543999999995</v>
      </c>
      <c r="P49" s="301">
        <v>0.6155257172206325</v>
      </c>
      <c r="Q49" s="301" t="s">
        <v>3951</v>
      </c>
      <c r="R49" s="301" t="s">
        <v>4015</v>
      </c>
      <c r="S49" s="301" t="s">
        <v>3958</v>
      </c>
      <c r="T49" s="301">
        <v>2015.0</v>
      </c>
      <c r="U49" s="302" t="e">
        <v>#VALUE!</v>
      </c>
      <c r="V49" s="302" t="e">
        <v>#VALUE!</v>
      </c>
      <c r="W49" s="302" t="e">
        <v>#VALUE!</v>
      </c>
      <c r="X49" s="302" t="e">
        <v>#VALUE!</v>
      </c>
      <c r="Y49" s="302" t="e">
        <v>#VALUE!</v>
      </c>
      <c r="Z49" s="302" t="e">
        <v>#VALUE!</v>
      </c>
      <c r="AA49" s="302" t="e">
        <v>#VALUE!</v>
      </c>
      <c r="AB49" s="302" t="e">
        <v>#VALUE!</v>
      </c>
      <c r="AC49" s="302" t="e">
        <v>#VALUE!</v>
      </c>
      <c r="AD49" s="302" t="e">
        <v>#VALUE!</v>
      </c>
      <c r="AE49" s="302" t="e">
        <v>#VALUE!</v>
      </c>
      <c r="AF49" s="302" t="e">
        <v>#VALUE!</v>
      </c>
    </row>
    <row r="50" ht="12.0" customHeight="1">
      <c r="A50" s="300" t="s">
        <v>315</v>
      </c>
      <c r="B50" s="301" t="s">
        <v>3814</v>
      </c>
      <c r="C50" s="301" t="s">
        <v>9</v>
      </c>
      <c r="D50" s="301">
        <v>56.59038</v>
      </c>
      <c r="E50" s="301">
        <v>18.56</v>
      </c>
      <c r="F50" s="301">
        <v>1.92</v>
      </c>
      <c r="G50" s="301">
        <v>5.0</v>
      </c>
      <c r="H50" s="301" t="s">
        <v>4016</v>
      </c>
      <c r="I50" s="301" t="s">
        <v>81</v>
      </c>
      <c r="J50" s="301" t="s">
        <v>3949</v>
      </c>
      <c r="K50" s="301">
        <v>4.0</v>
      </c>
      <c r="L50" s="301" t="s">
        <v>66</v>
      </c>
      <c r="M50" s="301" t="s">
        <v>3989</v>
      </c>
      <c r="N50" s="301">
        <v>14.18</v>
      </c>
      <c r="O50" s="301">
        <v>19.489512</v>
      </c>
      <c r="P50" s="301">
        <v>0.6720290621833606</v>
      </c>
      <c r="Q50" s="301" t="s">
        <v>3951</v>
      </c>
      <c r="R50" s="301" t="s">
        <v>4015</v>
      </c>
      <c r="S50" s="301" t="s">
        <v>3958</v>
      </c>
      <c r="T50" s="301">
        <v>2015.0</v>
      </c>
      <c r="U50" s="302" t="e">
        <v>#VALUE!</v>
      </c>
      <c r="V50" s="302" t="e">
        <v>#VALUE!</v>
      </c>
      <c r="W50" s="302" t="e">
        <v>#VALUE!</v>
      </c>
      <c r="X50" s="302" t="e">
        <v>#VALUE!</v>
      </c>
      <c r="Y50" s="302" t="e">
        <v>#VALUE!</v>
      </c>
      <c r="Z50" s="302" t="e">
        <v>#VALUE!</v>
      </c>
      <c r="AA50" s="302" t="e">
        <v>#VALUE!</v>
      </c>
      <c r="AB50" s="302" t="e">
        <v>#VALUE!</v>
      </c>
      <c r="AC50" s="302" t="e">
        <v>#VALUE!</v>
      </c>
      <c r="AD50" s="302" t="e">
        <v>#VALUE!</v>
      </c>
      <c r="AE50" s="302" t="e">
        <v>#VALUE!</v>
      </c>
      <c r="AF50" s="302" t="e">
        <v>#VALUE!</v>
      </c>
    </row>
    <row r="51" ht="12.0" customHeight="1">
      <c r="A51" s="300" t="s">
        <v>314</v>
      </c>
      <c r="B51" s="301" t="s">
        <v>3813</v>
      </c>
      <c r="C51" s="301" t="s">
        <v>9</v>
      </c>
      <c r="D51" s="301">
        <v>45.04500000000001</v>
      </c>
      <c r="E51" s="301">
        <v>12.61</v>
      </c>
      <c r="F51" s="301">
        <v>1.13</v>
      </c>
      <c r="G51" s="301">
        <v>5.0</v>
      </c>
      <c r="H51" s="301" t="s">
        <v>4017</v>
      </c>
      <c r="I51" s="301" t="s">
        <v>81</v>
      </c>
      <c r="J51" s="301" t="s">
        <v>3949</v>
      </c>
      <c r="K51" s="301">
        <v>4.0</v>
      </c>
      <c r="L51" s="301" t="s">
        <v>66</v>
      </c>
      <c r="M51" s="301" t="s">
        <v>3989</v>
      </c>
      <c r="N51" s="301">
        <v>8.81</v>
      </c>
      <c r="O51" s="301">
        <v>13.242054000000001</v>
      </c>
      <c r="P51" s="301">
        <v>0.7200577200577202</v>
      </c>
      <c r="Q51" s="301" t="s">
        <v>3951</v>
      </c>
      <c r="R51" s="301" t="s">
        <v>4018</v>
      </c>
      <c r="S51" s="301" t="s">
        <v>3958</v>
      </c>
      <c r="T51" s="301">
        <v>2015.0</v>
      </c>
      <c r="U51" s="302" t="e">
        <v>#VALUE!</v>
      </c>
      <c r="V51" s="302" t="e">
        <v>#VALUE!</v>
      </c>
      <c r="W51" s="302" t="e">
        <v>#VALUE!</v>
      </c>
      <c r="X51" s="302" t="e">
        <v>#VALUE!</v>
      </c>
      <c r="Y51" s="302" t="e">
        <v>#VALUE!</v>
      </c>
      <c r="Z51" s="302" t="e">
        <v>#VALUE!</v>
      </c>
      <c r="AA51" s="302" t="e">
        <v>#VALUE!</v>
      </c>
      <c r="AB51" s="302" t="e">
        <v>#VALUE!</v>
      </c>
      <c r="AC51" s="302" t="e">
        <v>#VALUE!</v>
      </c>
      <c r="AD51" s="302" t="e">
        <v>#VALUE!</v>
      </c>
      <c r="AE51" s="302" t="e">
        <v>#VALUE!</v>
      </c>
      <c r="AF51" s="302" t="e">
        <v>#VALUE!</v>
      </c>
    </row>
    <row r="52" ht="12.0" customHeight="1">
      <c r="A52" s="300" t="s">
        <v>312</v>
      </c>
      <c r="B52" s="301" t="s">
        <v>538</v>
      </c>
      <c r="C52" s="301" t="s">
        <v>9</v>
      </c>
      <c r="D52" s="301">
        <v>43.877514000000005</v>
      </c>
      <c r="E52" s="301">
        <v>15.53</v>
      </c>
      <c r="F52" s="301">
        <v>0.0</v>
      </c>
      <c r="G52" s="301">
        <v>1.0</v>
      </c>
      <c r="H52" s="301" t="s">
        <v>70</v>
      </c>
      <c r="I52" s="301" t="s">
        <v>86</v>
      </c>
      <c r="J52" s="301" t="s">
        <v>3959</v>
      </c>
      <c r="K52" s="301">
        <v>2.0</v>
      </c>
      <c r="L52" s="301" t="s">
        <v>73</v>
      </c>
      <c r="M52" s="301">
        <v>0.0</v>
      </c>
      <c r="N52" s="301">
        <v>12.68</v>
      </c>
      <c r="O52" s="301">
        <v>16.3065</v>
      </c>
      <c r="P52" s="301">
        <v>0.6460601664898336</v>
      </c>
      <c r="Q52" s="301" t="s">
        <v>3951</v>
      </c>
      <c r="R52" s="301" t="s">
        <v>4019</v>
      </c>
      <c r="S52" s="301" t="s">
        <v>3958</v>
      </c>
      <c r="T52" s="301">
        <v>2015.0</v>
      </c>
      <c r="U52" s="302" t="e">
        <v>#VALUE!</v>
      </c>
      <c r="V52" s="302" t="e">
        <v>#VALUE!</v>
      </c>
      <c r="W52" s="302" t="e">
        <v>#VALUE!</v>
      </c>
      <c r="X52" s="302" t="e">
        <v>#VALUE!</v>
      </c>
      <c r="Y52" s="302" t="e">
        <v>#VALUE!</v>
      </c>
      <c r="Z52" s="302" t="e">
        <v>#VALUE!</v>
      </c>
      <c r="AA52" s="302" t="e">
        <v>#VALUE!</v>
      </c>
      <c r="AB52" s="302" t="e">
        <v>#VALUE!</v>
      </c>
      <c r="AC52" s="302" t="e">
        <v>#VALUE!</v>
      </c>
      <c r="AD52" s="302" t="e">
        <v>#VALUE!</v>
      </c>
      <c r="AE52" s="302" t="e">
        <v>#VALUE!</v>
      </c>
      <c r="AF52" s="302" t="e">
        <v>#VALUE!</v>
      </c>
    </row>
    <row r="53" ht="12.0" customHeight="1">
      <c r="A53" s="300" t="s">
        <v>313</v>
      </c>
      <c r="B53" s="301" t="s">
        <v>537</v>
      </c>
      <c r="C53" s="301" t="s">
        <v>9</v>
      </c>
      <c r="D53" s="301">
        <v>52.647</v>
      </c>
      <c r="E53" s="301">
        <v>19.35</v>
      </c>
      <c r="F53" s="301">
        <v>0.0</v>
      </c>
      <c r="G53" s="301">
        <v>1.0</v>
      </c>
      <c r="H53" s="301" t="s">
        <v>72</v>
      </c>
      <c r="I53" s="301" t="s">
        <v>86</v>
      </c>
      <c r="J53" s="301" t="s">
        <v>3959</v>
      </c>
      <c r="K53" s="301">
        <v>2.0</v>
      </c>
      <c r="L53" s="301" t="s">
        <v>73</v>
      </c>
      <c r="M53" s="301">
        <v>0.0</v>
      </c>
      <c r="N53" s="301">
        <v>16.5</v>
      </c>
      <c r="O53" s="301">
        <v>20.317500000000003</v>
      </c>
      <c r="P53" s="301">
        <v>0.6324576898968601</v>
      </c>
      <c r="Q53" s="301" t="s">
        <v>3951</v>
      </c>
      <c r="R53" s="301" t="s">
        <v>4019</v>
      </c>
      <c r="S53" s="301" t="s">
        <v>3958</v>
      </c>
      <c r="T53" s="301">
        <v>2015.0</v>
      </c>
      <c r="U53" s="302" t="e">
        <v>#VALUE!</v>
      </c>
      <c r="V53" s="302" t="e">
        <v>#VALUE!</v>
      </c>
      <c r="W53" s="302" t="e">
        <v>#VALUE!</v>
      </c>
      <c r="X53" s="302" t="e">
        <v>#VALUE!</v>
      </c>
      <c r="Y53" s="302" t="e">
        <v>#VALUE!</v>
      </c>
      <c r="Z53" s="302" t="e">
        <v>#VALUE!</v>
      </c>
      <c r="AA53" s="302" t="e">
        <v>#VALUE!</v>
      </c>
      <c r="AB53" s="302" t="e">
        <v>#VALUE!</v>
      </c>
      <c r="AC53" s="302" t="e">
        <v>#VALUE!</v>
      </c>
      <c r="AD53" s="302" t="e">
        <v>#VALUE!</v>
      </c>
      <c r="AE53" s="302" t="e">
        <v>#VALUE!</v>
      </c>
      <c r="AF53" s="302" t="e">
        <v>#VALUE!</v>
      </c>
    </row>
    <row r="54" ht="12.0" customHeight="1">
      <c r="A54" s="300" t="s">
        <v>311</v>
      </c>
      <c r="B54" s="301" t="s">
        <v>564</v>
      </c>
      <c r="C54" s="301" t="s">
        <v>9</v>
      </c>
      <c r="D54" s="301">
        <v>39.10920000000001</v>
      </c>
      <c r="E54" s="301">
        <v>14.550000000000002</v>
      </c>
      <c r="F54" s="301">
        <v>0.0</v>
      </c>
      <c r="G54" s="301">
        <v>1.0</v>
      </c>
      <c r="H54" s="301" t="s">
        <v>67</v>
      </c>
      <c r="I54" s="301" t="s">
        <v>86</v>
      </c>
      <c r="J54" s="301" t="s">
        <v>3959</v>
      </c>
      <c r="K54" s="301">
        <v>2.0</v>
      </c>
      <c r="L54" s="301" t="s">
        <v>73</v>
      </c>
      <c r="M54" s="301">
        <v>0.0</v>
      </c>
      <c r="N54" s="301">
        <v>11.7</v>
      </c>
      <c r="O54" s="301">
        <v>15.277500000000003</v>
      </c>
      <c r="P54" s="301">
        <v>0.6279647755515326</v>
      </c>
      <c r="Q54" s="301" t="s">
        <v>3951</v>
      </c>
      <c r="R54" s="301" t="s">
        <v>4019</v>
      </c>
      <c r="S54" s="301" t="s">
        <v>3958</v>
      </c>
      <c r="T54" s="301">
        <v>2015.0</v>
      </c>
      <c r="U54" s="302" t="e">
        <v>#VALUE!</v>
      </c>
      <c r="V54" s="302" t="e">
        <v>#VALUE!</v>
      </c>
      <c r="W54" s="302" t="e">
        <v>#VALUE!</v>
      </c>
      <c r="X54" s="302" t="e">
        <v>#VALUE!</v>
      </c>
      <c r="Y54" s="302" t="e">
        <v>#VALUE!</v>
      </c>
      <c r="Z54" s="302" t="e">
        <v>#VALUE!</v>
      </c>
      <c r="AA54" s="302" t="e">
        <v>#VALUE!</v>
      </c>
      <c r="AB54" s="302" t="e">
        <v>#VALUE!</v>
      </c>
      <c r="AC54" s="302" t="e">
        <v>#VALUE!</v>
      </c>
      <c r="AD54" s="302" t="e">
        <v>#VALUE!</v>
      </c>
      <c r="AE54" s="302" t="e">
        <v>#VALUE!</v>
      </c>
      <c r="AF54" s="302" t="e">
        <v>#VALUE!</v>
      </c>
    </row>
    <row r="55" ht="12.0" customHeight="1">
      <c r="A55" s="300" t="s">
        <v>228</v>
      </c>
      <c r="B55" s="301" t="s">
        <v>3768</v>
      </c>
      <c r="C55" s="301" t="s">
        <v>68</v>
      </c>
      <c r="D55" s="301">
        <v>67.7980545</v>
      </c>
      <c r="E55" s="301">
        <v>32.27</v>
      </c>
      <c r="F55" s="301">
        <v>0.38</v>
      </c>
      <c r="G55" s="301">
        <v>0.95</v>
      </c>
      <c r="H55" s="301" t="s">
        <v>63</v>
      </c>
      <c r="I55" s="301" t="s">
        <v>84</v>
      </c>
      <c r="J55" s="301" t="s">
        <v>3949</v>
      </c>
      <c r="K55" s="301">
        <v>20.0</v>
      </c>
      <c r="L55" s="301" t="s">
        <v>64</v>
      </c>
      <c r="M55" s="301" t="s">
        <v>3986</v>
      </c>
      <c r="N55" s="301">
        <v>26.5</v>
      </c>
      <c r="O55" s="301">
        <v>34.180385171102664</v>
      </c>
      <c r="P55" s="301">
        <v>0.5240276400556597</v>
      </c>
      <c r="Q55" s="301" t="s">
        <v>3951</v>
      </c>
      <c r="R55" s="301" t="s">
        <v>4020</v>
      </c>
      <c r="S55" s="301" t="s">
        <v>4006</v>
      </c>
      <c r="T55" s="301">
        <v>2015.0</v>
      </c>
      <c r="U55" s="302" t="e">
        <v>#VALUE!</v>
      </c>
      <c r="V55" s="302" t="e">
        <v>#VALUE!</v>
      </c>
      <c r="W55" s="302" t="e">
        <v>#VALUE!</v>
      </c>
      <c r="X55" s="302" t="e">
        <v>#VALUE!</v>
      </c>
      <c r="Y55" s="302" t="e">
        <v>#VALUE!</v>
      </c>
      <c r="Z55" s="302" t="e">
        <v>#VALUE!</v>
      </c>
      <c r="AA55" s="302" t="e">
        <v>#VALUE!</v>
      </c>
      <c r="AB55" s="302" t="e">
        <v>#VALUE!</v>
      </c>
      <c r="AC55" s="302" t="e">
        <v>#VALUE!</v>
      </c>
      <c r="AD55" s="302" t="e">
        <v>#VALUE!</v>
      </c>
      <c r="AE55" s="302" t="e">
        <v>#VALUE!</v>
      </c>
      <c r="AF55" s="302" t="e">
        <v>#VALUE!</v>
      </c>
    </row>
    <row r="56" ht="12.0" customHeight="1">
      <c r="A56" s="300" t="s">
        <v>272</v>
      </c>
      <c r="B56" s="301" t="s">
        <v>3735</v>
      </c>
      <c r="C56" s="301" t="s">
        <v>68</v>
      </c>
      <c r="D56" s="301">
        <v>201.65</v>
      </c>
      <c r="E56" s="301">
        <v>110.92</v>
      </c>
      <c r="F56" s="301">
        <v>16.07</v>
      </c>
      <c r="G56" s="301">
        <v>6.1</v>
      </c>
      <c r="H56" s="301" t="s">
        <v>74</v>
      </c>
      <c r="I56" s="301" t="s">
        <v>84</v>
      </c>
      <c r="J56" s="301" t="s">
        <v>3959</v>
      </c>
      <c r="K56" s="301">
        <v>3.0</v>
      </c>
      <c r="L56" s="301" t="s">
        <v>73</v>
      </c>
      <c r="M56" s="301" t="s">
        <v>4012</v>
      </c>
      <c r="N56" s="301">
        <v>97.38</v>
      </c>
      <c r="O56" s="301">
        <v>116.56542210559427</v>
      </c>
      <c r="P56" s="301">
        <v>0.44993801140590134</v>
      </c>
      <c r="Q56" s="301" t="s">
        <v>3951</v>
      </c>
      <c r="R56" s="301" t="s">
        <v>4021</v>
      </c>
      <c r="S56" s="301" t="s">
        <v>3953</v>
      </c>
      <c r="T56" s="301">
        <v>2016.0</v>
      </c>
      <c r="U56" s="302" t="e">
        <v>#VALUE!</v>
      </c>
      <c r="V56" s="302" t="e">
        <v>#VALUE!</v>
      </c>
      <c r="W56" s="302" t="e">
        <v>#VALUE!</v>
      </c>
      <c r="X56" s="302" t="e">
        <v>#VALUE!</v>
      </c>
      <c r="Y56" s="302" t="e">
        <v>#VALUE!</v>
      </c>
      <c r="Z56" s="302" t="e">
        <v>#VALUE!</v>
      </c>
      <c r="AA56" s="302" t="e">
        <v>#VALUE!</v>
      </c>
      <c r="AB56" s="302" t="e">
        <v>#VALUE!</v>
      </c>
      <c r="AC56" s="302" t="e">
        <v>#VALUE!</v>
      </c>
      <c r="AD56" s="302" t="e">
        <v>#VALUE!</v>
      </c>
      <c r="AE56" s="302" t="e">
        <v>#VALUE!</v>
      </c>
      <c r="AF56" s="302" t="e">
        <v>#VALUE!</v>
      </c>
    </row>
    <row r="57" ht="12.0" customHeight="1">
      <c r="A57" s="300" t="s">
        <v>485</v>
      </c>
      <c r="B57" s="301" t="s">
        <v>239</v>
      </c>
      <c r="C57" s="301" t="s">
        <v>83</v>
      </c>
      <c r="D57" s="301">
        <v>158.05</v>
      </c>
      <c r="E57" s="301">
        <v>77.95</v>
      </c>
      <c r="F57" s="301">
        <v>3.23</v>
      </c>
      <c r="G57" s="301">
        <v>4.69</v>
      </c>
      <c r="H57" s="301" t="s">
        <v>67</v>
      </c>
      <c r="I57" s="301" t="s">
        <v>84</v>
      </c>
      <c r="J57" s="301" t="s">
        <v>3959</v>
      </c>
      <c r="K57" s="301">
        <v>10.0</v>
      </c>
      <c r="L57" s="301" t="s">
        <v>69</v>
      </c>
      <c r="M57" s="301" t="s">
        <v>3981</v>
      </c>
      <c r="N57" s="301">
        <v>67.71</v>
      </c>
      <c r="O57" s="301">
        <v>82.05036922315652</v>
      </c>
      <c r="P57" s="301">
        <v>0.5068016450490351</v>
      </c>
      <c r="Q57" s="301" t="s">
        <v>3951</v>
      </c>
      <c r="R57" s="301" t="s">
        <v>4022</v>
      </c>
      <c r="S57" s="301" t="s">
        <v>3953</v>
      </c>
      <c r="T57" s="301">
        <v>2016.0</v>
      </c>
      <c r="U57" s="302" t="e">
        <v>#VALUE!</v>
      </c>
      <c r="V57" s="302" t="e">
        <v>#VALUE!</v>
      </c>
      <c r="W57" s="302" t="e">
        <v>#VALUE!</v>
      </c>
      <c r="X57" s="302" t="e">
        <v>#VALUE!</v>
      </c>
      <c r="Y57" s="302" t="e">
        <v>#VALUE!</v>
      </c>
      <c r="Z57" s="302" t="e">
        <v>#VALUE!</v>
      </c>
      <c r="AA57" s="302" t="e">
        <v>#VALUE!</v>
      </c>
      <c r="AB57" s="302" t="e">
        <v>#VALUE!</v>
      </c>
      <c r="AC57" s="302" t="e">
        <v>#VALUE!</v>
      </c>
      <c r="AD57" s="302" t="e">
        <v>#VALUE!</v>
      </c>
      <c r="AE57" s="302" t="e">
        <v>#VALUE!</v>
      </c>
      <c r="AF57" s="302" t="e">
        <v>#VALUE!</v>
      </c>
    </row>
    <row r="58" ht="12.0" customHeight="1">
      <c r="A58" s="300" t="s">
        <v>229</v>
      </c>
      <c r="B58" s="301" t="s">
        <v>3770</v>
      </c>
      <c r="C58" s="301" t="s">
        <v>68</v>
      </c>
      <c r="D58" s="301">
        <v>58.86000000000001</v>
      </c>
      <c r="E58" s="301">
        <v>27.6</v>
      </c>
      <c r="F58" s="301">
        <v>0.16</v>
      </c>
      <c r="G58" s="301">
        <v>0.8</v>
      </c>
      <c r="H58" s="301" t="s">
        <v>63</v>
      </c>
      <c r="I58" s="301" t="s">
        <v>84</v>
      </c>
      <c r="J58" s="301" t="s">
        <v>3949</v>
      </c>
      <c r="K58" s="301">
        <v>20.0</v>
      </c>
      <c r="L58" s="301" t="s">
        <v>64</v>
      </c>
      <c r="M58" s="301" t="s">
        <v>3986</v>
      </c>
      <c r="N58" s="301">
        <v>22.29</v>
      </c>
      <c r="O58" s="301">
        <v>29.301015545454543</v>
      </c>
      <c r="P58" s="301">
        <v>0.5310907237512742</v>
      </c>
      <c r="Q58" s="301" t="s">
        <v>3951</v>
      </c>
      <c r="R58" s="301" t="s">
        <v>4023</v>
      </c>
      <c r="S58" s="301" t="s">
        <v>3953</v>
      </c>
      <c r="T58" s="301">
        <v>2016.0</v>
      </c>
      <c r="U58" s="302" t="e">
        <v>#VALUE!</v>
      </c>
      <c r="V58" s="302" t="e">
        <v>#VALUE!</v>
      </c>
      <c r="W58" s="302" t="e">
        <v>#VALUE!</v>
      </c>
      <c r="X58" s="302" t="e">
        <v>#VALUE!</v>
      </c>
      <c r="Y58" s="302" t="e">
        <v>#VALUE!</v>
      </c>
      <c r="Z58" s="302" t="e">
        <v>#VALUE!</v>
      </c>
      <c r="AA58" s="302" t="e">
        <v>#VALUE!</v>
      </c>
      <c r="AB58" s="302" t="e">
        <v>#VALUE!</v>
      </c>
      <c r="AC58" s="302" t="e">
        <v>#VALUE!</v>
      </c>
      <c r="AD58" s="302" t="e">
        <v>#VALUE!</v>
      </c>
      <c r="AE58" s="302" t="e">
        <v>#VALUE!</v>
      </c>
      <c r="AF58" s="302" t="e">
        <v>#VALUE!</v>
      </c>
    </row>
    <row r="59" ht="12.0" customHeight="1">
      <c r="A59" s="300" t="s">
        <v>490</v>
      </c>
      <c r="B59" s="301" t="s">
        <v>3759</v>
      </c>
      <c r="C59" s="301" t="s">
        <v>83</v>
      </c>
      <c r="D59" s="301">
        <v>47.96</v>
      </c>
      <c r="E59" s="301">
        <v>23.4</v>
      </c>
      <c r="F59" s="301">
        <v>0.45</v>
      </c>
      <c r="G59" s="301">
        <v>1.0</v>
      </c>
      <c r="H59" s="301" t="s">
        <v>67</v>
      </c>
      <c r="I59" s="301" t="s">
        <v>84</v>
      </c>
      <c r="J59" s="301" t="s">
        <v>3959</v>
      </c>
      <c r="K59" s="301">
        <v>10.0</v>
      </c>
      <c r="L59" s="301" t="s">
        <v>66</v>
      </c>
      <c r="M59" s="301" t="s">
        <v>3986</v>
      </c>
      <c r="N59" s="301">
        <v>18.5</v>
      </c>
      <c r="O59" s="301">
        <v>24.878127272727276</v>
      </c>
      <c r="P59" s="301">
        <v>0.5120934111759801</v>
      </c>
      <c r="Q59" s="301" t="s">
        <v>3951</v>
      </c>
      <c r="R59" s="301" t="s">
        <v>4024</v>
      </c>
      <c r="S59" s="301" t="s">
        <v>3953</v>
      </c>
      <c r="T59" s="301">
        <v>2016.0</v>
      </c>
      <c r="U59" s="302" t="e">
        <v>#VALUE!</v>
      </c>
      <c r="V59" s="302" t="e">
        <v>#VALUE!</v>
      </c>
      <c r="W59" s="302" t="e">
        <v>#VALUE!</v>
      </c>
      <c r="X59" s="302" t="e">
        <v>#VALUE!</v>
      </c>
      <c r="Y59" s="302" t="e">
        <v>#VALUE!</v>
      </c>
      <c r="Z59" s="302" t="e">
        <v>#VALUE!</v>
      </c>
      <c r="AA59" s="302" t="e">
        <v>#VALUE!</v>
      </c>
      <c r="AB59" s="302" t="e">
        <v>#VALUE!</v>
      </c>
      <c r="AC59" s="302" t="e">
        <v>#VALUE!</v>
      </c>
      <c r="AD59" s="302" t="e">
        <v>#VALUE!</v>
      </c>
      <c r="AE59" s="302" t="e">
        <v>#VALUE!</v>
      </c>
      <c r="AF59" s="302" t="e">
        <v>#VALUE!</v>
      </c>
    </row>
    <row r="60" ht="12.0" customHeight="1">
      <c r="A60" s="300" t="s">
        <v>486</v>
      </c>
      <c r="B60" s="301" t="s">
        <v>3754</v>
      </c>
      <c r="C60" s="301" t="s">
        <v>83</v>
      </c>
      <c r="D60" s="301">
        <v>130.8</v>
      </c>
      <c r="E60" s="301">
        <v>67.82</v>
      </c>
      <c r="F60" s="301">
        <v>2.71</v>
      </c>
      <c r="G60" s="301">
        <v>3.8</v>
      </c>
      <c r="H60" s="301" t="s">
        <v>70</v>
      </c>
      <c r="I60" s="301" t="s">
        <v>84</v>
      </c>
      <c r="J60" s="301" t="s">
        <v>3959</v>
      </c>
      <c r="K60" s="301">
        <v>10.0</v>
      </c>
      <c r="L60" s="301" t="s">
        <v>71</v>
      </c>
      <c r="M60" s="301" t="s">
        <v>3981</v>
      </c>
      <c r="N60" s="301">
        <v>58.57</v>
      </c>
      <c r="O60" s="301">
        <v>71.42071840426728</v>
      </c>
      <c r="P60" s="301">
        <v>0.48149847094801235</v>
      </c>
      <c r="Q60" s="301" t="s">
        <v>3951</v>
      </c>
      <c r="R60" s="301" t="s">
        <v>4022</v>
      </c>
      <c r="S60" s="301" t="s">
        <v>3953</v>
      </c>
      <c r="T60" s="301">
        <v>2016.0</v>
      </c>
      <c r="U60" s="302" t="e">
        <v>#VALUE!</v>
      </c>
      <c r="V60" s="302" t="e">
        <v>#VALUE!</v>
      </c>
      <c r="W60" s="302" t="e">
        <v>#VALUE!</v>
      </c>
      <c r="X60" s="302" t="e">
        <v>#VALUE!</v>
      </c>
      <c r="Y60" s="302" t="e">
        <v>#VALUE!</v>
      </c>
      <c r="Z60" s="302" t="e">
        <v>#VALUE!</v>
      </c>
      <c r="AA60" s="302" t="e">
        <v>#VALUE!</v>
      </c>
      <c r="AB60" s="302" t="e">
        <v>#VALUE!</v>
      </c>
      <c r="AC60" s="302" t="e">
        <v>#VALUE!</v>
      </c>
      <c r="AD60" s="302" t="e">
        <v>#VALUE!</v>
      </c>
      <c r="AE60" s="302" t="e">
        <v>#VALUE!</v>
      </c>
      <c r="AF60" s="302" t="e">
        <v>#VALUE!</v>
      </c>
    </row>
    <row r="61" ht="12.0" customHeight="1">
      <c r="A61" s="300" t="s">
        <v>3797</v>
      </c>
      <c r="B61" s="301" t="s">
        <v>3798</v>
      </c>
      <c r="C61" s="301" t="s">
        <v>83</v>
      </c>
      <c r="D61" s="301">
        <v>42.0</v>
      </c>
      <c r="E61" s="301">
        <v>18.59</v>
      </c>
      <c r="F61" s="301">
        <v>1.5068851322973542</v>
      </c>
      <c r="G61" s="301">
        <v>2.7256857678832427</v>
      </c>
      <c r="H61" s="301" t="s">
        <v>67</v>
      </c>
      <c r="I61" s="301" t="s">
        <v>81</v>
      </c>
      <c r="J61" s="301" t="s">
        <v>3959</v>
      </c>
      <c r="K61" s="301">
        <v>10.0</v>
      </c>
      <c r="L61" s="301" t="s">
        <v>62</v>
      </c>
      <c r="M61" s="301" t="s">
        <v>3960</v>
      </c>
      <c r="N61" s="301">
        <v>14.21</v>
      </c>
      <c r="O61" s="301">
        <v>19.69993521384859</v>
      </c>
      <c r="P61" s="301">
        <v>0.5573809523809524</v>
      </c>
      <c r="Q61" s="301" t="s">
        <v>3951</v>
      </c>
      <c r="R61" s="301" t="s">
        <v>3988</v>
      </c>
      <c r="S61" s="301" t="s">
        <v>3953</v>
      </c>
      <c r="T61" s="301">
        <v>2017.0</v>
      </c>
      <c r="U61" s="302" t="e">
        <v>#VALUE!</v>
      </c>
      <c r="V61" s="302" t="e">
        <v>#VALUE!</v>
      </c>
      <c r="W61" s="302" t="e">
        <v>#VALUE!</v>
      </c>
      <c r="X61" s="302" t="e">
        <v>#VALUE!</v>
      </c>
      <c r="Y61" s="302" t="e">
        <v>#VALUE!</v>
      </c>
      <c r="Z61" s="302" t="e">
        <v>#VALUE!</v>
      </c>
      <c r="AA61" s="302" t="e">
        <v>#VALUE!</v>
      </c>
      <c r="AB61" s="302" t="e">
        <v>#VALUE!</v>
      </c>
      <c r="AC61" s="302" t="e">
        <v>#VALUE!</v>
      </c>
      <c r="AD61" s="302" t="e">
        <v>#VALUE!</v>
      </c>
      <c r="AE61" s="302" t="e">
        <v>#VALUE!</v>
      </c>
      <c r="AF61" s="302" t="e">
        <v>#VALUE!</v>
      </c>
    </row>
    <row r="62" ht="12.0" customHeight="1">
      <c r="A62" s="300" t="s">
        <v>284</v>
      </c>
      <c r="B62" s="301" t="s">
        <v>3787</v>
      </c>
      <c r="C62" s="301" t="s">
        <v>6</v>
      </c>
      <c r="D62" s="301">
        <v>194.04000000000002</v>
      </c>
      <c r="E62" s="301">
        <v>85.0</v>
      </c>
      <c r="F62" s="301" t="s">
        <v>4025</v>
      </c>
      <c r="G62" s="301">
        <v>11.5</v>
      </c>
      <c r="H62" s="301" t="s">
        <v>67</v>
      </c>
      <c r="I62" s="301" t="s">
        <v>81</v>
      </c>
      <c r="J62" s="301" t="s">
        <v>3959</v>
      </c>
      <c r="K62" s="301">
        <v>40.0</v>
      </c>
      <c r="L62" s="301" t="s">
        <v>62</v>
      </c>
      <c r="M62" s="301" t="s">
        <v>3969</v>
      </c>
      <c r="N62" s="301">
        <v>81.39</v>
      </c>
      <c r="O62" s="301">
        <v>89.45284997297297</v>
      </c>
      <c r="P62" s="301">
        <v>0.5619459905174191</v>
      </c>
      <c r="Q62" s="301" t="s">
        <v>3961</v>
      </c>
      <c r="R62" s="301" t="s">
        <v>4026</v>
      </c>
      <c r="S62" s="301" t="s">
        <v>4027</v>
      </c>
      <c r="T62" s="301">
        <v>2017.0</v>
      </c>
      <c r="U62" s="302" t="e">
        <v>#VALUE!</v>
      </c>
      <c r="V62" s="302" t="e">
        <v>#VALUE!</v>
      </c>
      <c r="W62" s="302" t="e">
        <v>#VALUE!</v>
      </c>
      <c r="X62" s="302" t="e">
        <v>#VALUE!</v>
      </c>
      <c r="Y62" s="302" t="e">
        <v>#VALUE!</v>
      </c>
      <c r="Z62" s="302" t="e">
        <v>#VALUE!</v>
      </c>
      <c r="AA62" s="302" t="e">
        <v>#VALUE!</v>
      </c>
      <c r="AB62" s="302" t="e">
        <v>#VALUE!</v>
      </c>
      <c r="AC62" s="302" t="e">
        <v>#VALUE!</v>
      </c>
      <c r="AD62" s="302" t="e">
        <v>#VALUE!</v>
      </c>
      <c r="AE62" s="302" t="e">
        <v>#VALUE!</v>
      </c>
      <c r="AF62" s="302" t="e">
        <v>#VALUE!</v>
      </c>
    </row>
    <row r="63" ht="12.0" customHeight="1">
      <c r="A63" s="300" t="s">
        <v>282</v>
      </c>
      <c r="B63" s="301" t="s">
        <v>3783</v>
      </c>
      <c r="C63" s="301" t="s">
        <v>6</v>
      </c>
      <c r="D63" s="301">
        <v>143.0</v>
      </c>
      <c r="E63" s="301">
        <v>58.68</v>
      </c>
      <c r="F63" s="301" t="s">
        <v>4028</v>
      </c>
      <c r="G63" s="301">
        <v>7.1</v>
      </c>
      <c r="H63" s="301" t="s">
        <v>67</v>
      </c>
      <c r="I63" s="301" t="s">
        <v>81</v>
      </c>
      <c r="J63" s="301" t="s">
        <v>3959</v>
      </c>
      <c r="K63" s="301">
        <v>30.0</v>
      </c>
      <c r="L63" s="301" t="s">
        <v>62</v>
      </c>
      <c r="M63" s="301" t="s">
        <v>3969</v>
      </c>
      <c r="N63" s="301">
        <v>53.43</v>
      </c>
      <c r="O63" s="301">
        <v>61.850643505976095</v>
      </c>
      <c r="P63" s="301">
        <v>0.5896503496503496</v>
      </c>
      <c r="Q63" s="301" t="s">
        <v>3961</v>
      </c>
      <c r="R63" s="301" t="s">
        <v>4029</v>
      </c>
      <c r="S63" s="301" t="s">
        <v>4027</v>
      </c>
      <c r="T63" s="301">
        <v>2017.0</v>
      </c>
      <c r="U63" s="302" t="e">
        <v>#VALUE!</v>
      </c>
      <c r="V63" s="302" t="e">
        <v>#VALUE!</v>
      </c>
      <c r="W63" s="302" t="e">
        <v>#VALUE!</v>
      </c>
      <c r="X63" s="302" t="e">
        <v>#VALUE!</v>
      </c>
      <c r="Y63" s="302" t="e">
        <v>#VALUE!</v>
      </c>
      <c r="Z63" s="302" t="e">
        <v>#VALUE!</v>
      </c>
      <c r="AA63" s="302" t="e">
        <v>#VALUE!</v>
      </c>
      <c r="AB63" s="302" t="e">
        <v>#VALUE!</v>
      </c>
      <c r="AC63" s="302" t="e">
        <v>#VALUE!</v>
      </c>
      <c r="AD63" s="302" t="e">
        <v>#VALUE!</v>
      </c>
      <c r="AE63" s="302" t="e">
        <v>#VALUE!</v>
      </c>
      <c r="AF63" s="302" t="e">
        <v>#VALUE!</v>
      </c>
    </row>
    <row r="64" ht="12.0" customHeight="1">
      <c r="A64" s="300" t="s">
        <v>484</v>
      </c>
      <c r="B64" s="301" t="s">
        <v>3740</v>
      </c>
      <c r="C64" s="301" t="s">
        <v>83</v>
      </c>
      <c r="D64" s="301">
        <v>205.68305450000003</v>
      </c>
      <c r="E64" s="301">
        <v>106.37</v>
      </c>
      <c r="F64" s="301">
        <v>8.74</v>
      </c>
      <c r="G64" s="301">
        <v>5.2</v>
      </c>
      <c r="H64" s="301" t="s">
        <v>74</v>
      </c>
      <c r="I64" s="301" t="s">
        <v>84</v>
      </c>
      <c r="J64" s="301" t="s">
        <v>3959</v>
      </c>
      <c r="K64" s="301">
        <v>5.0</v>
      </c>
      <c r="L64" s="301" t="s">
        <v>69</v>
      </c>
      <c r="M64" s="301" t="s">
        <v>3979</v>
      </c>
      <c r="N64" s="301">
        <v>93.32</v>
      </c>
      <c r="O64" s="301">
        <v>111.85235559172152</v>
      </c>
      <c r="P64" s="301">
        <v>0.48284509747982185</v>
      </c>
      <c r="Q64" s="301" t="s">
        <v>3951</v>
      </c>
      <c r="R64" s="301" t="s">
        <v>4030</v>
      </c>
      <c r="S64" s="301" t="s">
        <v>4027</v>
      </c>
      <c r="T64" s="301">
        <v>2017.0</v>
      </c>
      <c r="U64" s="302" t="e">
        <v>#VALUE!</v>
      </c>
      <c r="V64" s="302" t="e">
        <v>#VALUE!</v>
      </c>
      <c r="W64" s="302" t="e">
        <v>#VALUE!</v>
      </c>
      <c r="X64" s="302" t="e">
        <v>#VALUE!</v>
      </c>
      <c r="Y64" s="302" t="e">
        <v>#VALUE!</v>
      </c>
      <c r="Z64" s="302" t="e">
        <v>#VALUE!</v>
      </c>
      <c r="AA64" s="302" t="e">
        <v>#VALUE!</v>
      </c>
      <c r="AB64" s="302" t="e">
        <v>#VALUE!</v>
      </c>
      <c r="AC64" s="302" t="e">
        <v>#VALUE!</v>
      </c>
      <c r="AD64" s="302" t="e">
        <v>#VALUE!</v>
      </c>
      <c r="AE64" s="302" t="e">
        <v>#VALUE!</v>
      </c>
      <c r="AF64" s="302" t="e">
        <v>#VALUE!</v>
      </c>
    </row>
    <row r="65" ht="12.0" customHeight="1">
      <c r="A65" s="300" t="s">
        <v>283</v>
      </c>
      <c r="B65" s="301" t="s">
        <v>3784</v>
      </c>
      <c r="C65" s="301" t="s">
        <v>6</v>
      </c>
      <c r="D65" s="301">
        <v>194.04000000000002</v>
      </c>
      <c r="E65" s="301">
        <v>71.46</v>
      </c>
      <c r="F65" s="301" t="s">
        <v>4031</v>
      </c>
      <c r="G65" s="301">
        <v>8.8</v>
      </c>
      <c r="H65" s="301" t="s">
        <v>67</v>
      </c>
      <c r="I65" s="301" t="s">
        <v>81</v>
      </c>
      <c r="J65" s="301" t="s">
        <v>3959</v>
      </c>
      <c r="K65" s="301">
        <v>40.0</v>
      </c>
      <c r="L65" s="301" t="s">
        <v>62</v>
      </c>
      <c r="M65" s="301" t="s">
        <v>3969</v>
      </c>
      <c r="N65" s="301">
        <v>59.6</v>
      </c>
      <c r="O65" s="301">
        <v>75.26863178907519</v>
      </c>
      <c r="P65" s="301">
        <v>0.6317254174397032</v>
      </c>
      <c r="Q65" s="301" t="s">
        <v>3961</v>
      </c>
      <c r="R65" s="301" t="s">
        <v>4032</v>
      </c>
      <c r="S65" s="301" t="s">
        <v>4027</v>
      </c>
      <c r="T65" s="301">
        <v>2017.0</v>
      </c>
      <c r="U65" s="302" t="e">
        <v>#VALUE!</v>
      </c>
      <c r="V65" s="302" t="e">
        <v>#VALUE!</v>
      </c>
      <c r="W65" s="302" t="e">
        <v>#VALUE!</v>
      </c>
      <c r="X65" s="302" t="e">
        <v>#VALUE!</v>
      </c>
      <c r="Y65" s="302" t="e">
        <v>#VALUE!</v>
      </c>
      <c r="Z65" s="302" t="e">
        <v>#VALUE!</v>
      </c>
      <c r="AA65" s="302" t="e">
        <v>#VALUE!</v>
      </c>
      <c r="AB65" s="302" t="e">
        <v>#VALUE!</v>
      </c>
      <c r="AC65" s="302" t="e">
        <v>#VALUE!</v>
      </c>
      <c r="AD65" s="302" t="e">
        <v>#VALUE!</v>
      </c>
      <c r="AE65" s="302" t="e">
        <v>#VALUE!</v>
      </c>
      <c r="AF65" s="302" t="e">
        <v>#VALUE!</v>
      </c>
    </row>
    <row r="66" ht="12.0" customHeight="1">
      <c r="A66" s="300" t="s">
        <v>266</v>
      </c>
      <c r="B66" s="301" t="s">
        <v>3739</v>
      </c>
      <c r="C66" s="301" t="s">
        <v>68</v>
      </c>
      <c r="D66" s="301">
        <v>305.20000000000005</v>
      </c>
      <c r="E66" s="301">
        <v>168.44</v>
      </c>
      <c r="F66" s="301">
        <v>18.0</v>
      </c>
      <c r="G66" s="301">
        <v>8.5</v>
      </c>
      <c r="H66" s="301" t="s">
        <v>74</v>
      </c>
      <c r="I66" s="301" t="s">
        <v>84</v>
      </c>
      <c r="J66" s="301" t="s">
        <v>3959</v>
      </c>
      <c r="K66" s="301">
        <v>3.0</v>
      </c>
      <c r="L66" s="301" t="s">
        <v>62</v>
      </c>
      <c r="M66" s="301" t="s">
        <v>3950</v>
      </c>
      <c r="N66" s="301">
        <v>149.09</v>
      </c>
      <c r="O66" s="301">
        <v>176.74321055987605</v>
      </c>
      <c r="P66" s="301">
        <v>0.4480996068152032</v>
      </c>
      <c r="Q66" s="301" t="s">
        <v>3951</v>
      </c>
      <c r="R66" s="301" t="s">
        <v>4033</v>
      </c>
      <c r="S66" s="301" t="s">
        <v>4034</v>
      </c>
      <c r="T66" s="301">
        <v>2018.0</v>
      </c>
      <c r="U66" s="302" t="e">
        <v>#VALUE!</v>
      </c>
      <c r="V66" s="302" t="e">
        <v>#VALUE!</v>
      </c>
      <c r="W66" s="302" t="e">
        <v>#VALUE!</v>
      </c>
      <c r="X66" s="302" t="e">
        <v>#VALUE!</v>
      </c>
      <c r="Y66" s="302" t="e">
        <v>#VALUE!</v>
      </c>
      <c r="Z66" s="302" t="e">
        <v>#VALUE!</v>
      </c>
      <c r="AA66" s="302" t="e">
        <v>#VALUE!</v>
      </c>
      <c r="AB66" s="302" t="e">
        <v>#VALUE!</v>
      </c>
      <c r="AC66" s="302" t="e">
        <v>#VALUE!</v>
      </c>
      <c r="AD66" s="302" t="e">
        <v>#VALUE!</v>
      </c>
      <c r="AE66" s="302" t="e">
        <v>#VALUE!</v>
      </c>
      <c r="AF66" s="302" t="e">
        <v>#VALUE!</v>
      </c>
    </row>
    <row r="67" ht="12.0" customHeight="1">
      <c r="A67" s="300" t="s">
        <v>256</v>
      </c>
      <c r="B67" s="301" t="s">
        <v>3738</v>
      </c>
      <c r="C67" s="301" t="s">
        <v>68</v>
      </c>
      <c r="D67" s="301">
        <v>148.22637500000002</v>
      </c>
      <c r="E67" s="301">
        <v>55.26</v>
      </c>
      <c r="F67" s="301">
        <v>7.0</v>
      </c>
      <c r="G67" s="301">
        <v>3.2</v>
      </c>
      <c r="H67" s="301" t="s">
        <v>74</v>
      </c>
      <c r="I67" s="301" t="s">
        <v>84</v>
      </c>
      <c r="J67" s="301" t="s">
        <v>3959</v>
      </c>
      <c r="K67" s="301">
        <v>3.0</v>
      </c>
      <c r="L67" s="301" t="s">
        <v>73</v>
      </c>
      <c r="M67" s="301" t="s">
        <v>3979</v>
      </c>
      <c r="N67" s="301">
        <v>47.3</v>
      </c>
      <c r="O67" s="301">
        <v>58.35303911695631</v>
      </c>
      <c r="P67" s="301">
        <v>0.6271918543511572</v>
      </c>
      <c r="Q67" s="301" t="s">
        <v>3951</v>
      </c>
      <c r="R67" s="301" t="s">
        <v>4035</v>
      </c>
      <c r="S67" s="301" t="s">
        <v>4034</v>
      </c>
      <c r="T67" s="301">
        <v>2018.0</v>
      </c>
      <c r="U67" s="302" t="e">
        <v>#VALUE!</v>
      </c>
      <c r="V67" s="302" t="e">
        <v>#VALUE!</v>
      </c>
      <c r="W67" s="302" t="e">
        <v>#VALUE!</v>
      </c>
      <c r="X67" s="302" t="e">
        <v>#VALUE!</v>
      </c>
      <c r="Y67" s="302" t="e">
        <v>#VALUE!</v>
      </c>
      <c r="Z67" s="302" t="e">
        <v>#VALUE!</v>
      </c>
      <c r="AA67" s="302" t="e">
        <v>#VALUE!</v>
      </c>
      <c r="AB67" s="302" t="e">
        <v>#VALUE!</v>
      </c>
      <c r="AC67" s="302" t="e">
        <v>#VALUE!</v>
      </c>
      <c r="AD67" s="302" t="e">
        <v>#VALUE!</v>
      </c>
      <c r="AE67" s="302" t="e">
        <v>#VALUE!</v>
      </c>
      <c r="AF67" s="302" t="e">
        <v>#VALUE!</v>
      </c>
    </row>
    <row r="68" ht="12.0" customHeight="1">
      <c r="A68" s="300" t="s">
        <v>489</v>
      </c>
      <c r="B68" s="301" t="s">
        <v>3760</v>
      </c>
      <c r="C68" s="301" t="s">
        <v>83</v>
      </c>
      <c r="D68" s="301">
        <v>44.812625</v>
      </c>
      <c r="E68" s="301">
        <v>17.41</v>
      </c>
      <c r="F68" s="301">
        <v>0.6</v>
      </c>
      <c r="G68" s="301">
        <v>0.7</v>
      </c>
      <c r="H68" s="301" t="s">
        <v>67</v>
      </c>
      <c r="I68" s="301" t="s">
        <v>84</v>
      </c>
      <c r="J68" s="301" t="s">
        <v>3949</v>
      </c>
      <c r="K68" s="301">
        <v>5.0</v>
      </c>
      <c r="L68" s="301" t="s">
        <v>66</v>
      </c>
      <c r="M68" s="301" t="s">
        <v>4036</v>
      </c>
      <c r="N68" s="301">
        <v>13.09</v>
      </c>
      <c r="O68" s="301">
        <v>18.53454524050633</v>
      </c>
      <c r="P68" s="301">
        <v>0.6114934128496154</v>
      </c>
      <c r="Q68" s="301" t="s">
        <v>3951</v>
      </c>
      <c r="R68" s="301" t="s">
        <v>4037</v>
      </c>
      <c r="S68" s="301" t="s">
        <v>4038</v>
      </c>
      <c r="T68" s="301">
        <v>2018.0</v>
      </c>
      <c r="U68" s="302" t="e">
        <v>#VALUE!</v>
      </c>
      <c r="V68" s="302" t="e">
        <v>#VALUE!</v>
      </c>
      <c r="W68" s="302" t="e">
        <v>#VALUE!</v>
      </c>
      <c r="X68" s="302" t="e">
        <v>#VALUE!</v>
      </c>
      <c r="Y68" s="302" t="e">
        <v>#VALUE!</v>
      </c>
      <c r="Z68" s="302" t="e">
        <v>#VALUE!</v>
      </c>
      <c r="AA68" s="302" t="e">
        <v>#VALUE!</v>
      </c>
      <c r="AB68" s="302" t="e">
        <v>#VALUE!</v>
      </c>
      <c r="AC68" s="302" t="e">
        <v>#VALUE!</v>
      </c>
      <c r="AD68" s="302" t="e">
        <v>#VALUE!</v>
      </c>
      <c r="AE68" s="302" t="e">
        <v>#VALUE!</v>
      </c>
      <c r="AF68" s="302" t="e">
        <v>#VALUE!</v>
      </c>
    </row>
    <row r="69" ht="12.0" customHeight="1">
      <c r="A69" s="300" t="s">
        <v>273</v>
      </c>
      <c r="B69" s="301" t="s">
        <v>3736</v>
      </c>
      <c r="C69" s="301" t="s">
        <v>68</v>
      </c>
      <c r="D69" s="301">
        <v>102.26930450000002</v>
      </c>
      <c r="E69" s="301">
        <v>47.83</v>
      </c>
      <c r="F69" s="301">
        <v>6.8</v>
      </c>
      <c r="G69" s="301">
        <v>2.2</v>
      </c>
      <c r="H69" s="301" t="s">
        <v>74</v>
      </c>
      <c r="I69" s="301" t="s">
        <v>84</v>
      </c>
      <c r="J69" s="301" t="s">
        <v>3959</v>
      </c>
      <c r="K69" s="301">
        <v>1.0</v>
      </c>
      <c r="L69" s="301" t="s">
        <v>73</v>
      </c>
      <c r="M69" s="301" t="s">
        <v>3979</v>
      </c>
      <c r="N69" s="301">
        <v>40.44</v>
      </c>
      <c r="O69" s="301">
        <v>50.31596783364839</v>
      </c>
      <c r="P69" s="301">
        <v>0.5323132367640185</v>
      </c>
      <c r="Q69" s="301" t="s">
        <v>3951</v>
      </c>
      <c r="R69" s="301" t="s">
        <v>4039</v>
      </c>
      <c r="S69" s="301" t="s">
        <v>4038</v>
      </c>
      <c r="T69" s="301">
        <v>2018.0</v>
      </c>
      <c r="U69" s="302" t="e">
        <v>#VALUE!</v>
      </c>
      <c r="V69" s="302" t="e">
        <v>#VALUE!</v>
      </c>
      <c r="W69" s="302" t="e">
        <v>#VALUE!</v>
      </c>
      <c r="X69" s="302" t="e">
        <v>#VALUE!</v>
      </c>
      <c r="Y69" s="302" t="e">
        <v>#VALUE!</v>
      </c>
      <c r="Z69" s="302" t="e">
        <v>#VALUE!</v>
      </c>
      <c r="AA69" s="302" t="e">
        <v>#VALUE!</v>
      </c>
      <c r="AB69" s="302" t="e">
        <v>#VALUE!</v>
      </c>
      <c r="AC69" s="302" t="e">
        <v>#VALUE!</v>
      </c>
      <c r="AD69" s="302" t="e">
        <v>#VALUE!</v>
      </c>
      <c r="AE69" s="302" t="e">
        <v>#VALUE!</v>
      </c>
      <c r="AF69" s="302" t="e">
        <v>#VALUE!</v>
      </c>
    </row>
    <row r="70" ht="12.0" customHeight="1">
      <c r="A70" s="300" t="s">
        <v>3748</v>
      </c>
      <c r="B70" s="301" t="s">
        <v>3749</v>
      </c>
      <c r="C70" s="301" t="s">
        <v>83</v>
      </c>
      <c r="D70" s="301">
        <v>90.75</v>
      </c>
      <c r="E70" s="301">
        <v>37.53</v>
      </c>
      <c r="F70" s="301">
        <v>3.5</v>
      </c>
      <c r="G70" s="301">
        <v>1.7</v>
      </c>
      <c r="H70" s="301" t="s">
        <v>72</v>
      </c>
      <c r="I70" s="301" t="s">
        <v>84</v>
      </c>
      <c r="J70" s="301" t="s">
        <v>3959</v>
      </c>
      <c r="K70" s="301">
        <v>3.0</v>
      </c>
      <c r="L70" s="301" t="s">
        <v>73</v>
      </c>
      <c r="M70" s="301" t="s">
        <v>4009</v>
      </c>
      <c r="N70" s="301">
        <v>31.3</v>
      </c>
      <c r="O70" s="301">
        <v>38.972710921425815</v>
      </c>
      <c r="P70" s="301">
        <v>0.5864462809917356</v>
      </c>
      <c r="Q70" s="301" t="s">
        <v>3951</v>
      </c>
      <c r="R70" s="301" t="s">
        <v>4040</v>
      </c>
      <c r="S70" s="301" t="s">
        <v>4038</v>
      </c>
      <c r="T70" s="301">
        <v>2018.0</v>
      </c>
      <c r="U70" s="302" t="e">
        <v>#VALUE!</v>
      </c>
      <c r="V70" s="302" t="e">
        <v>#VALUE!</v>
      </c>
      <c r="W70" s="302" t="e">
        <v>#VALUE!</v>
      </c>
      <c r="X70" s="302" t="e">
        <v>#VALUE!</v>
      </c>
      <c r="Y70" s="302" t="e">
        <v>#VALUE!</v>
      </c>
      <c r="Z70" s="302" t="e">
        <v>#VALUE!</v>
      </c>
      <c r="AA70" s="302" t="e">
        <v>#VALUE!</v>
      </c>
      <c r="AB70" s="302" t="e">
        <v>#VALUE!</v>
      </c>
      <c r="AC70" s="302" t="e">
        <v>#VALUE!</v>
      </c>
      <c r="AD70" s="302" t="e">
        <v>#VALUE!</v>
      </c>
      <c r="AE70" s="302" t="e">
        <v>#VALUE!</v>
      </c>
      <c r="AF70" s="302" t="e">
        <v>#VALUE!</v>
      </c>
    </row>
    <row r="71" ht="12.0" customHeight="1">
      <c r="A71" s="300" t="s">
        <v>230</v>
      </c>
      <c r="B71" s="301" t="s">
        <v>3771</v>
      </c>
      <c r="C71" s="301" t="s">
        <v>68</v>
      </c>
      <c r="D71" s="301">
        <v>59.95</v>
      </c>
      <c r="E71" s="301">
        <v>29.05</v>
      </c>
      <c r="F71" s="301">
        <v>0.3</v>
      </c>
      <c r="G71" s="301">
        <v>0.46</v>
      </c>
      <c r="H71" s="301" t="s">
        <v>63</v>
      </c>
      <c r="I71" s="301" t="s">
        <v>84</v>
      </c>
      <c r="J71" s="301" t="s">
        <v>3949</v>
      </c>
      <c r="K71" s="301">
        <v>20.0</v>
      </c>
      <c r="L71" s="301" t="s">
        <v>64</v>
      </c>
      <c r="M71" s="301" t="s">
        <v>4036</v>
      </c>
      <c r="N71" s="301">
        <v>23.6</v>
      </c>
      <c r="O71" s="301">
        <v>30.812846463878333</v>
      </c>
      <c r="P71" s="301">
        <v>0.5154295246038365</v>
      </c>
      <c r="Q71" s="301" t="s">
        <v>3951</v>
      </c>
      <c r="R71" s="301" t="s">
        <v>4041</v>
      </c>
      <c r="S71" s="301" t="s">
        <v>4038</v>
      </c>
      <c r="T71" s="301">
        <v>2018.0</v>
      </c>
      <c r="U71" s="302" t="e">
        <v>#VALUE!</v>
      </c>
      <c r="V71" s="302" t="e">
        <v>#VALUE!</v>
      </c>
      <c r="W71" s="302" t="e">
        <v>#VALUE!</v>
      </c>
      <c r="X71" s="302" t="e">
        <v>#VALUE!</v>
      </c>
      <c r="Y71" s="302" t="e">
        <v>#VALUE!</v>
      </c>
      <c r="Z71" s="302" t="e">
        <v>#VALUE!</v>
      </c>
      <c r="AA71" s="302" t="e">
        <v>#VALUE!</v>
      </c>
      <c r="AB71" s="302" t="e">
        <v>#VALUE!</v>
      </c>
      <c r="AC71" s="302" t="e">
        <v>#VALUE!</v>
      </c>
      <c r="AD71" s="302" t="e">
        <v>#VALUE!</v>
      </c>
      <c r="AE71" s="302" t="e">
        <v>#VALUE!</v>
      </c>
      <c r="AF71" s="302" t="e">
        <v>#VALUE!</v>
      </c>
    </row>
    <row r="72" ht="12.0" customHeight="1">
      <c r="A72" s="300" t="s">
        <v>487</v>
      </c>
      <c r="B72" s="301" t="s">
        <v>247</v>
      </c>
      <c r="C72" s="301" t="s">
        <v>83</v>
      </c>
      <c r="D72" s="301">
        <v>147.15</v>
      </c>
      <c r="E72" s="301">
        <v>77.58</v>
      </c>
      <c r="F72" s="301">
        <v>2.5</v>
      </c>
      <c r="G72" s="301">
        <v>4.4</v>
      </c>
      <c r="H72" s="301" t="s">
        <v>70</v>
      </c>
      <c r="I72" s="301" t="s">
        <v>84</v>
      </c>
      <c r="J72" s="301" t="s">
        <v>3959</v>
      </c>
      <c r="K72" s="301">
        <v>6.0</v>
      </c>
      <c r="L72" s="301" t="s">
        <v>69</v>
      </c>
      <c r="M72" s="301" t="s">
        <v>4009</v>
      </c>
      <c r="N72" s="301">
        <v>67.37</v>
      </c>
      <c r="O72" s="301">
        <v>81.64258321049222</v>
      </c>
      <c r="P72" s="301">
        <v>0.47278287461773705</v>
      </c>
      <c r="Q72" s="301" t="s">
        <v>3951</v>
      </c>
      <c r="R72" s="301" t="s">
        <v>4042</v>
      </c>
      <c r="S72" s="301" t="s">
        <v>4038</v>
      </c>
      <c r="T72" s="301">
        <v>2018.0</v>
      </c>
      <c r="U72" s="302" t="e">
        <v>#VALUE!</v>
      </c>
      <c r="V72" s="302" t="e">
        <v>#VALUE!</v>
      </c>
      <c r="W72" s="302" t="e">
        <v>#VALUE!</v>
      </c>
      <c r="X72" s="302" t="e">
        <v>#VALUE!</v>
      </c>
      <c r="Y72" s="302" t="e">
        <v>#VALUE!</v>
      </c>
      <c r="Z72" s="302" t="e">
        <v>#VALUE!</v>
      </c>
      <c r="AA72" s="302" t="e">
        <v>#VALUE!</v>
      </c>
      <c r="AB72" s="302" t="e">
        <v>#VALUE!</v>
      </c>
      <c r="AC72" s="302" t="e">
        <v>#VALUE!</v>
      </c>
      <c r="AD72" s="302" t="e">
        <v>#VALUE!</v>
      </c>
      <c r="AE72" s="302" t="e">
        <v>#VALUE!</v>
      </c>
      <c r="AF72" s="302" t="e">
        <v>#VALUE!</v>
      </c>
    </row>
    <row r="73" ht="12.0" customHeight="1">
      <c r="A73" s="300" t="s">
        <v>3766</v>
      </c>
      <c r="B73" s="301" t="s">
        <v>3767</v>
      </c>
      <c r="C73" s="301" t="s">
        <v>83</v>
      </c>
      <c r="D73" s="301">
        <v>44.91</v>
      </c>
      <c r="E73" s="301">
        <v>14.89</v>
      </c>
      <c r="F73" s="301">
        <v>0.3</v>
      </c>
      <c r="G73" s="301">
        <v>0.3</v>
      </c>
      <c r="H73" s="301" t="s">
        <v>63</v>
      </c>
      <c r="I73" s="301" t="s">
        <v>84</v>
      </c>
      <c r="J73" s="301" t="s">
        <v>3949</v>
      </c>
      <c r="K73" s="301">
        <v>10.0</v>
      </c>
      <c r="L73" s="301" t="s">
        <v>69</v>
      </c>
      <c r="M73" s="301" t="s">
        <v>4036</v>
      </c>
      <c r="N73" s="301">
        <v>10.87</v>
      </c>
      <c r="O73" s="301">
        <v>15.933342419038294</v>
      </c>
      <c r="P73" s="301">
        <v>0.6684480071253618</v>
      </c>
      <c r="Q73" s="301" t="s">
        <v>3951</v>
      </c>
      <c r="R73" s="301" t="s">
        <v>4043</v>
      </c>
      <c r="S73" s="301" t="s">
        <v>4038</v>
      </c>
      <c r="T73" s="301">
        <v>2018.0</v>
      </c>
      <c r="U73" s="302" t="e">
        <v>#VALUE!</v>
      </c>
      <c r="V73" s="302" t="e">
        <v>#VALUE!</v>
      </c>
      <c r="W73" s="302" t="e">
        <v>#VALUE!</v>
      </c>
      <c r="X73" s="302" t="e">
        <v>#VALUE!</v>
      </c>
      <c r="Y73" s="302" t="e">
        <v>#VALUE!</v>
      </c>
      <c r="Z73" s="302" t="e">
        <v>#VALUE!</v>
      </c>
      <c r="AA73" s="302" t="e">
        <v>#VALUE!</v>
      </c>
      <c r="AB73" s="302" t="e">
        <v>#VALUE!</v>
      </c>
      <c r="AC73" s="302" t="e">
        <v>#VALUE!</v>
      </c>
      <c r="AD73" s="302" t="e">
        <v>#VALUE!</v>
      </c>
      <c r="AE73" s="302" t="e">
        <v>#VALUE!</v>
      </c>
      <c r="AF73" s="302" t="e">
        <v>#VALUE!</v>
      </c>
    </row>
    <row r="74" ht="12.0" customHeight="1">
      <c r="A74" s="300" t="s">
        <v>491</v>
      </c>
      <c r="B74" s="301" t="s">
        <v>3758</v>
      </c>
      <c r="C74" s="301" t="s">
        <v>83</v>
      </c>
      <c r="D74" s="301">
        <v>67.58</v>
      </c>
      <c r="E74" s="301">
        <v>21.7</v>
      </c>
      <c r="F74" s="301">
        <v>1.1</v>
      </c>
      <c r="G74" s="301">
        <v>1.9</v>
      </c>
      <c r="H74" s="301" t="s">
        <v>67</v>
      </c>
      <c r="I74" s="301" t="s">
        <v>84</v>
      </c>
      <c r="J74" s="301" t="s">
        <v>3959</v>
      </c>
      <c r="K74" s="301">
        <v>5.0</v>
      </c>
      <c r="L74" s="301" t="s">
        <v>66</v>
      </c>
      <c r="M74" s="301" t="s">
        <v>3981</v>
      </c>
      <c r="N74" s="301">
        <v>16.96</v>
      </c>
      <c r="O74" s="301">
        <v>23.04627379751796</v>
      </c>
      <c r="P74" s="301">
        <v>0.6788990825688073</v>
      </c>
      <c r="Q74" s="301" t="s">
        <v>3951</v>
      </c>
      <c r="R74" s="301" t="s">
        <v>4044</v>
      </c>
      <c r="S74" s="301" t="s">
        <v>4038</v>
      </c>
      <c r="T74" s="301">
        <v>2018.0</v>
      </c>
      <c r="U74" s="302" t="e">
        <v>#VALUE!</v>
      </c>
      <c r="V74" s="302" t="e">
        <v>#VALUE!</v>
      </c>
      <c r="W74" s="302" t="e">
        <v>#VALUE!</v>
      </c>
      <c r="X74" s="302" t="e">
        <v>#VALUE!</v>
      </c>
      <c r="Y74" s="302" t="e">
        <v>#VALUE!</v>
      </c>
      <c r="Z74" s="302" t="e">
        <v>#VALUE!</v>
      </c>
      <c r="AA74" s="302" t="e">
        <v>#VALUE!</v>
      </c>
      <c r="AB74" s="302" t="e">
        <v>#VALUE!</v>
      </c>
      <c r="AC74" s="302" t="e">
        <v>#VALUE!</v>
      </c>
      <c r="AD74" s="302" t="e">
        <v>#VALUE!</v>
      </c>
      <c r="AE74" s="302" t="e">
        <v>#VALUE!</v>
      </c>
      <c r="AF74" s="302" t="e">
        <v>#VALUE!</v>
      </c>
    </row>
    <row r="75" ht="12.0" customHeight="1">
      <c r="A75" s="300" t="s">
        <v>488</v>
      </c>
      <c r="B75" s="301" t="s">
        <v>3752</v>
      </c>
      <c r="C75" s="301" t="s">
        <v>83</v>
      </c>
      <c r="D75" s="301">
        <v>79.28387500000001</v>
      </c>
      <c r="E75" s="301">
        <v>35.81</v>
      </c>
      <c r="F75" s="301">
        <v>1.4</v>
      </c>
      <c r="G75" s="301">
        <v>1.9</v>
      </c>
      <c r="H75" s="301" t="s">
        <v>70</v>
      </c>
      <c r="I75" s="301" t="s">
        <v>84</v>
      </c>
      <c r="J75" s="301" t="s">
        <v>3959</v>
      </c>
      <c r="K75" s="301">
        <v>5.0</v>
      </c>
      <c r="L75" s="301" t="s">
        <v>66</v>
      </c>
      <c r="M75" s="301" t="s">
        <v>3981</v>
      </c>
      <c r="N75" s="301">
        <v>29.7</v>
      </c>
      <c r="O75" s="301">
        <v>37.841076559378465</v>
      </c>
      <c r="P75" s="301">
        <v>0.5483318644554142</v>
      </c>
      <c r="Q75" s="301" t="s">
        <v>3951</v>
      </c>
      <c r="R75" s="301" t="s">
        <v>4044</v>
      </c>
      <c r="S75" s="301" t="s">
        <v>4038</v>
      </c>
      <c r="T75" s="301">
        <v>2018.0</v>
      </c>
      <c r="U75" s="302" t="e">
        <v>#VALUE!</v>
      </c>
      <c r="V75" s="302" t="e">
        <v>#VALUE!</v>
      </c>
      <c r="W75" s="302" t="e">
        <v>#VALUE!</v>
      </c>
      <c r="X75" s="302" t="e">
        <v>#VALUE!</v>
      </c>
      <c r="Y75" s="302" t="e">
        <v>#VALUE!</v>
      </c>
      <c r="Z75" s="302" t="e">
        <v>#VALUE!</v>
      </c>
      <c r="AA75" s="302" t="e">
        <v>#VALUE!</v>
      </c>
      <c r="AB75" s="302" t="e">
        <v>#VALUE!</v>
      </c>
      <c r="AC75" s="302" t="e">
        <v>#VALUE!</v>
      </c>
      <c r="AD75" s="302" t="e">
        <v>#VALUE!</v>
      </c>
      <c r="AE75" s="302" t="e">
        <v>#VALUE!</v>
      </c>
      <c r="AF75" s="302" t="e">
        <v>#VALUE!</v>
      </c>
    </row>
    <row r="76" ht="12.0" customHeight="1">
      <c r="A76" s="300" t="s">
        <v>3756</v>
      </c>
      <c r="B76" s="301" t="s">
        <v>3757</v>
      </c>
      <c r="C76" s="301" t="s">
        <v>83</v>
      </c>
      <c r="D76" s="301">
        <v>44.91</v>
      </c>
      <c r="E76" s="301">
        <v>22.78</v>
      </c>
      <c r="F76" s="301">
        <v>2.0</v>
      </c>
      <c r="G76" s="301">
        <v>0.9</v>
      </c>
      <c r="H76" s="301" t="s">
        <v>70</v>
      </c>
      <c r="I76" s="301" t="s">
        <v>84</v>
      </c>
      <c r="J76" s="301" t="s">
        <v>3959</v>
      </c>
      <c r="K76" s="301">
        <v>2.0</v>
      </c>
      <c r="L76" s="301" t="s">
        <v>73</v>
      </c>
      <c r="M76" s="301" t="s">
        <v>3981</v>
      </c>
      <c r="N76" s="301">
        <v>17.99</v>
      </c>
      <c r="O76" s="301">
        <v>23.962725861867423</v>
      </c>
      <c r="P76" s="301">
        <v>0.4927633043865508</v>
      </c>
      <c r="Q76" s="301" t="s">
        <v>3951</v>
      </c>
      <c r="R76" s="301" t="s">
        <v>4045</v>
      </c>
      <c r="S76" s="301" t="s">
        <v>4038</v>
      </c>
      <c r="T76" s="301">
        <v>2018.0</v>
      </c>
      <c r="U76" s="302" t="e">
        <v>#VALUE!</v>
      </c>
      <c r="V76" s="302" t="e">
        <v>#VALUE!</v>
      </c>
      <c r="W76" s="302" t="e">
        <v>#VALUE!</v>
      </c>
      <c r="X76" s="302" t="e">
        <v>#VALUE!</v>
      </c>
      <c r="Y76" s="302" t="e">
        <v>#VALUE!</v>
      </c>
      <c r="Z76" s="302" t="e">
        <v>#VALUE!</v>
      </c>
      <c r="AA76" s="302" t="e">
        <v>#VALUE!</v>
      </c>
      <c r="AB76" s="302" t="e">
        <v>#VALUE!</v>
      </c>
      <c r="AC76" s="302" t="e">
        <v>#VALUE!</v>
      </c>
      <c r="AD76" s="302" t="e">
        <v>#VALUE!</v>
      </c>
      <c r="AE76" s="302" t="e">
        <v>#VALUE!</v>
      </c>
      <c r="AF76" s="302" t="e">
        <v>#VALUE!</v>
      </c>
    </row>
    <row r="77" ht="12.0" customHeight="1">
      <c r="A77" s="300" t="s">
        <v>257</v>
      </c>
      <c r="B77" s="301" t="s">
        <v>3746</v>
      </c>
      <c r="C77" s="301" t="s">
        <v>68</v>
      </c>
      <c r="D77" s="301">
        <v>113.755125</v>
      </c>
      <c r="E77" s="301">
        <v>45.3</v>
      </c>
      <c r="F77" s="301">
        <v>4.0</v>
      </c>
      <c r="G77" s="301">
        <v>1.95</v>
      </c>
      <c r="H77" s="301" t="s">
        <v>72</v>
      </c>
      <c r="I77" s="301" t="s">
        <v>84</v>
      </c>
      <c r="J77" s="301" t="s">
        <v>3959</v>
      </c>
      <c r="K77" s="301">
        <v>3.0</v>
      </c>
      <c r="L77" s="301" t="s">
        <v>69</v>
      </c>
      <c r="M77" s="301" t="s">
        <v>4046</v>
      </c>
      <c r="N77" s="301">
        <v>38.23</v>
      </c>
      <c r="O77" s="301">
        <v>47.766122856814256</v>
      </c>
      <c r="P77" s="301">
        <v>0.6017761837104043</v>
      </c>
      <c r="Q77" s="301" t="s">
        <v>3951</v>
      </c>
      <c r="R77" s="301" t="s">
        <v>4047</v>
      </c>
      <c r="S77" s="301" t="s">
        <v>4038</v>
      </c>
      <c r="T77" s="301">
        <v>2018.0</v>
      </c>
      <c r="U77" s="302" t="e">
        <v>#VALUE!</v>
      </c>
      <c r="V77" s="302" t="e">
        <v>#VALUE!</v>
      </c>
      <c r="W77" s="302" t="e">
        <v>#VALUE!</v>
      </c>
      <c r="X77" s="302" t="e">
        <v>#VALUE!</v>
      </c>
      <c r="Y77" s="302" t="e">
        <v>#VALUE!</v>
      </c>
      <c r="Z77" s="302" t="e">
        <v>#VALUE!</v>
      </c>
      <c r="AA77" s="302" t="e">
        <v>#VALUE!</v>
      </c>
      <c r="AB77" s="302" t="e">
        <v>#VALUE!</v>
      </c>
      <c r="AC77" s="302" t="e">
        <v>#VALUE!</v>
      </c>
      <c r="AD77" s="302" t="e">
        <v>#VALUE!</v>
      </c>
      <c r="AE77" s="302" t="e">
        <v>#VALUE!</v>
      </c>
      <c r="AF77" s="302" t="e">
        <v>#VALUE!</v>
      </c>
    </row>
    <row r="78" ht="12.0" customHeight="1">
      <c r="A78" s="300" t="s">
        <v>258</v>
      </c>
      <c r="B78" s="301" t="s">
        <v>3745</v>
      </c>
      <c r="C78" s="301" t="s">
        <v>68</v>
      </c>
      <c r="D78" s="301">
        <v>102.26930450000002</v>
      </c>
      <c r="E78" s="301">
        <v>47.33</v>
      </c>
      <c r="F78" s="301">
        <v>4.2</v>
      </c>
      <c r="G78" s="301">
        <v>2.2</v>
      </c>
      <c r="H78" s="301" t="s">
        <v>74</v>
      </c>
      <c r="I78" s="301" t="s">
        <v>84</v>
      </c>
      <c r="J78" s="301" t="s">
        <v>3959</v>
      </c>
      <c r="K78" s="301">
        <v>1.0</v>
      </c>
      <c r="L78" s="301" t="s">
        <v>73</v>
      </c>
      <c r="M78" s="301" t="s">
        <v>3979</v>
      </c>
      <c r="N78" s="301">
        <v>40.05</v>
      </c>
      <c r="O78" s="301">
        <v>49.866068034398026</v>
      </c>
      <c r="P78" s="301">
        <v>0.5372022892753711</v>
      </c>
      <c r="Q78" s="301" t="s">
        <v>3951</v>
      </c>
      <c r="R78" s="301" t="s">
        <v>4048</v>
      </c>
      <c r="S78" s="301" t="s">
        <v>4038</v>
      </c>
      <c r="T78" s="301">
        <v>2018.0</v>
      </c>
      <c r="U78" s="302" t="e">
        <v>#VALUE!</v>
      </c>
      <c r="V78" s="302" t="e">
        <v>#VALUE!</v>
      </c>
      <c r="W78" s="302" t="e">
        <v>#VALUE!</v>
      </c>
      <c r="X78" s="302" t="e">
        <v>#VALUE!</v>
      </c>
      <c r="Y78" s="302" t="e">
        <v>#VALUE!</v>
      </c>
      <c r="Z78" s="302" t="e">
        <v>#VALUE!</v>
      </c>
      <c r="AA78" s="302" t="e">
        <v>#VALUE!</v>
      </c>
      <c r="AB78" s="302" t="e">
        <v>#VALUE!</v>
      </c>
      <c r="AC78" s="302" t="e">
        <v>#VALUE!</v>
      </c>
      <c r="AD78" s="302" t="e">
        <v>#VALUE!</v>
      </c>
      <c r="AE78" s="302" t="e">
        <v>#VALUE!</v>
      </c>
      <c r="AF78" s="302" t="e">
        <v>#VALUE!</v>
      </c>
    </row>
    <row r="79" ht="12.0" customHeight="1">
      <c r="A79" s="300" t="s">
        <v>232</v>
      </c>
      <c r="B79" s="301" t="s">
        <v>3765</v>
      </c>
      <c r="C79" s="301" t="s">
        <v>68</v>
      </c>
      <c r="D79" s="301">
        <v>67.7980545</v>
      </c>
      <c r="E79" s="301">
        <v>29.64</v>
      </c>
      <c r="F79" s="301">
        <v>0.7</v>
      </c>
      <c r="G79" s="301">
        <v>1.1</v>
      </c>
      <c r="H79" s="301" t="s">
        <v>65</v>
      </c>
      <c r="I79" s="301" t="s">
        <v>84</v>
      </c>
      <c r="J79" s="301" t="s">
        <v>3959</v>
      </c>
      <c r="K79" s="301">
        <v>10.0</v>
      </c>
      <c r="L79" s="301" t="s">
        <v>64</v>
      </c>
      <c r="M79" s="301" t="s">
        <v>3981</v>
      </c>
      <c r="N79" s="301">
        <v>24.13</v>
      </c>
      <c r="O79" s="301">
        <v>31.40351658487085</v>
      </c>
      <c r="P79" s="301">
        <v>0.5628193136426946</v>
      </c>
      <c r="Q79" s="301" t="s">
        <v>3951</v>
      </c>
      <c r="R79" s="301" t="s">
        <v>4049</v>
      </c>
      <c r="S79" s="301" t="s">
        <v>4038</v>
      </c>
      <c r="T79" s="301">
        <v>2018.0</v>
      </c>
      <c r="U79" s="302" t="e">
        <v>#VALUE!</v>
      </c>
      <c r="V79" s="302" t="e">
        <v>#VALUE!</v>
      </c>
      <c r="W79" s="302" t="e">
        <v>#VALUE!</v>
      </c>
      <c r="X79" s="302" t="e">
        <v>#VALUE!</v>
      </c>
      <c r="Y79" s="302" t="e">
        <v>#VALUE!</v>
      </c>
      <c r="Z79" s="302" t="e">
        <v>#VALUE!</v>
      </c>
      <c r="AA79" s="302" t="e">
        <v>#VALUE!</v>
      </c>
      <c r="AB79" s="302" t="e">
        <v>#VALUE!</v>
      </c>
      <c r="AC79" s="302" t="e">
        <v>#VALUE!</v>
      </c>
      <c r="AD79" s="302" t="e">
        <v>#VALUE!</v>
      </c>
      <c r="AE79" s="302" t="e">
        <v>#VALUE!</v>
      </c>
      <c r="AF79" s="302" t="e">
        <v>#VALUE!</v>
      </c>
    </row>
    <row r="80" ht="12.0" customHeight="1">
      <c r="A80" s="300" t="s">
        <v>233</v>
      </c>
      <c r="B80" s="301" t="s">
        <v>3763</v>
      </c>
      <c r="C80" s="301" t="s">
        <v>68</v>
      </c>
      <c r="D80" s="301">
        <v>65.291</v>
      </c>
      <c r="E80" s="301">
        <v>25.07</v>
      </c>
      <c r="F80" s="301">
        <v>0.52</v>
      </c>
      <c r="G80" s="301">
        <v>1.1</v>
      </c>
      <c r="H80" s="301" t="s">
        <v>65</v>
      </c>
      <c r="I80" s="301" t="s">
        <v>84</v>
      </c>
      <c r="J80" s="301" t="s">
        <v>3959</v>
      </c>
      <c r="K80" s="301">
        <v>10.0</v>
      </c>
      <c r="L80" s="301" t="s">
        <v>64</v>
      </c>
      <c r="M80" s="301" t="s">
        <v>3981</v>
      </c>
      <c r="N80" s="301">
        <v>20.0</v>
      </c>
      <c r="O80" s="301">
        <v>26.615315436241616</v>
      </c>
      <c r="P80" s="301">
        <v>0.6160267111853088</v>
      </c>
      <c r="Q80" s="301" t="s">
        <v>3951</v>
      </c>
      <c r="R80" s="301" t="s">
        <v>3987</v>
      </c>
      <c r="S80" s="301" t="s">
        <v>4038</v>
      </c>
      <c r="T80" s="301">
        <v>2018.0</v>
      </c>
      <c r="U80" s="302" t="e">
        <v>#VALUE!</v>
      </c>
      <c r="V80" s="302" t="e">
        <v>#VALUE!</v>
      </c>
      <c r="W80" s="302" t="e">
        <v>#VALUE!</v>
      </c>
      <c r="X80" s="302" t="e">
        <v>#VALUE!</v>
      </c>
      <c r="Y80" s="302" t="e">
        <v>#VALUE!</v>
      </c>
      <c r="Z80" s="302" t="e">
        <v>#VALUE!</v>
      </c>
      <c r="AA80" s="302" t="e">
        <v>#VALUE!</v>
      </c>
      <c r="AB80" s="302" t="e">
        <v>#VALUE!</v>
      </c>
      <c r="AC80" s="302" t="e">
        <v>#VALUE!</v>
      </c>
      <c r="AD80" s="302" t="e">
        <v>#VALUE!</v>
      </c>
      <c r="AE80" s="302" t="e">
        <v>#VALUE!</v>
      </c>
      <c r="AF80" s="302" t="e">
        <v>#VALUE!</v>
      </c>
    </row>
    <row r="81" ht="12.0" customHeight="1">
      <c r="A81" s="300" t="s">
        <v>235</v>
      </c>
      <c r="B81" s="301" t="s">
        <v>3780</v>
      </c>
      <c r="C81" s="301" t="s">
        <v>68</v>
      </c>
      <c r="D81" s="301">
        <v>33.0</v>
      </c>
      <c r="E81" s="301">
        <v>12.99</v>
      </c>
      <c r="F81" s="301">
        <v>0.6</v>
      </c>
      <c r="G81" s="301">
        <v>0.85</v>
      </c>
      <c r="H81" s="301" t="s">
        <v>65</v>
      </c>
      <c r="I81" s="301" t="s">
        <v>81</v>
      </c>
      <c r="J81" s="301" t="s">
        <v>3959</v>
      </c>
      <c r="K81" s="301">
        <v>10.0</v>
      </c>
      <c r="L81" s="301" t="s">
        <v>64</v>
      </c>
      <c r="M81" s="301" t="s">
        <v>3963</v>
      </c>
      <c r="N81" s="301">
        <v>10.25</v>
      </c>
      <c r="O81" s="301">
        <v>13.973973582089554</v>
      </c>
      <c r="P81" s="301">
        <v>0.6063636363636363</v>
      </c>
      <c r="Q81" s="301" t="s">
        <v>3961</v>
      </c>
      <c r="R81" s="301" t="s">
        <v>4050</v>
      </c>
      <c r="S81" s="301" t="s">
        <v>4038</v>
      </c>
      <c r="T81" s="301">
        <v>2018.0</v>
      </c>
      <c r="U81" s="302" t="e">
        <v>#VALUE!</v>
      </c>
      <c r="V81" s="302" t="e">
        <v>#VALUE!</v>
      </c>
      <c r="W81" s="302" t="e">
        <v>#VALUE!</v>
      </c>
      <c r="X81" s="302" t="e">
        <v>#VALUE!</v>
      </c>
      <c r="Y81" s="302" t="e">
        <v>#VALUE!</v>
      </c>
      <c r="Z81" s="302" t="e">
        <v>#VALUE!</v>
      </c>
      <c r="AA81" s="302" t="e">
        <v>#VALUE!</v>
      </c>
      <c r="AB81" s="302" t="e">
        <v>#VALUE!</v>
      </c>
      <c r="AC81" s="302" t="e">
        <v>#VALUE!</v>
      </c>
      <c r="AD81" s="302" t="e">
        <v>#VALUE!</v>
      </c>
      <c r="AE81" s="302" t="e">
        <v>#VALUE!</v>
      </c>
      <c r="AF81" s="302" t="e">
        <v>#VALUE!</v>
      </c>
    </row>
    <row r="82" ht="12.0" customHeight="1">
      <c r="A82" s="300" t="s">
        <v>234</v>
      </c>
      <c r="B82" s="301" t="s">
        <v>3779</v>
      </c>
      <c r="C82" s="301" t="s">
        <v>68</v>
      </c>
      <c r="D82" s="301">
        <v>30.707985000000004</v>
      </c>
      <c r="E82" s="301">
        <v>12.88</v>
      </c>
      <c r="F82" s="301">
        <v>0.6</v>
      </c>
      <c r="G82" s="301">
        <v>0.8</v>
      </c>
      <c r="H82" s="301" t="s">
        <v>65</v>
      </c>
      <c r="I82" s="301" t="s">
        <v>81</v>
      </c>
      <c r="J82" s="301" t="s">
        <v>3959</v>
      </c>
      <c r="K82" s="301">
        <v>10.0</v>
      </c>
      <c r="L82" s="301" t="s">
        <v>64</v>
      </c>
      <c r="M82" s="301" t="s">
        <v>3963</v>
      </c>
      <c r="N82" s="301">
        <v>9.55</v>
      </c>
      <c r="O82" s="301">
        <v>13.858335849056605</v>
      </c>
      <c r="P82" s="301">
        <v>0.5805651201145241</v>
      </c>
      <c r="Q82" s="301" t="s">
        <v>3961</v>
      </c>
      <c r="R82" s="301" t="s">
        <v>4050</v>
      </c>
      <c r="S82" s="301" t="s">
        <v>4038</v>
      </c>
      <c r="T82" s="301">
        <v>2018.0</v>
      </c>
      <c r="U82" s="302" t="e">
        <v>#VALUE!</v>
      </c>
      <c r="V82" s="302" t="e">
        <v>#VALUE!</v>
      </c>
      <c r="W82" s="302" t="e">
        <v>#VALUE!</v>
      </c>
      <c r="X82" s="302" t="e">
        <v>#VALUE!</v>
      </c>
      <c r="Y82" s="302" t="e">
        <v>#VALUE!</v>
      </c>
      <c r="Z82" s="302" t="e">
        <v>#VALUE!</v>
      </c>
      <c r="AA82" s="302" t="e">
        <v>#VALUE!</v>
      </c>
      <c r="AB82" s="302" t="e">
        <v>#VALUE!</v>
      </c>
      <c r="AC82" s="302" t="e">
        <v>#VALUE!</v>
      </c>
      <c r="AD82" s="302" t="e">
        <v>#VALUE!</v>
      </c>
      <c r="AE82" s="302" t="e">
        <v>#VALUE!</v>
      </c>
      <c r="AF82" s="302" t="e">
        <v>#VALUE!</v>
      </c>
    </row>
    <row r="83" ht="12.0" customHeight="1">
      <c r="A83" s="300" t="s">
        <v>3761</v>
      </c>
      <c r="B83" s="301" t="s">
        <v>3762</v>
      </c>
      <c r="C83" s="301" t="s">
        <v>83</v>
      </c>
      <c r="D83" s="301">
        <v>54.09</v>
      </c>
      <c r="E83" s="301">
        <v>31.53</v>
      </c>
      <c r="F83" s="301">
        <v>1.7</v>
      </c>
      <c r="G83" s="301">
        <v>1.85</v>
      </c>
      <c r="H83" s="301" t="s">
        <v>67</v>
      </c>
      <c r="I83" s="301" t="s">
        <v>84</v>
      </c>
      <c r="J83" s="301" t="s">
        <v>3959</v>
      </c>
      <c r="K83" s="301">
        <v>3.0</v>
      </c>
      <c r="L83" s="301" t="s">
        <v>69</v>
      </c>
      <c r="M83" s="301" t="s">
        <v>3981</v>
      </c>
      <c r="N83" s="301">
        <v>25.88</v>
      </c>
      <c r="O83" s="301">
        <v>32.860455547811505</v>
      </c>
      <c r="P83" s="301">
        <v>0.4170826400443705</v>
      </c>
      <c r="Q83" s="301" t="s">
        <v>3951</v>
      </c>
      <c r="R83" s="301" t="s">
        <v>4051</v>
      </c>
      <c r="S83" s="301" t="s">
        <v>4038</v>
      </c>
      <c r="T83" s="301">
        <v>2018.0</v>
      </c>
      <c r="U83" s="302" t="e">
        <v>#VALUE!</v>
      </c>
      <c r="V83" s="302" t="e">
        <v>#VALUE!</v>
      </c>
      <c r="W83" s="302" t="e">
        <v>#VALUE!</v>
      </c>
      <c r="X83" s="302" t="e">
        <v>#VALUE!</v>
      </c>
      <c r="Y83" s="302" t="e">
        <v>#VALUE!</v>
      </c>
      <c r="Z83" s="302" t="e">
        <v>#VALUE!</v>
      </c>
      <c r="AA83" s="302" t="e">
        <v>#VALUE!</v>
      </c>
      <c r="AB83" s="302" t="e">
        <v>#VALUE!</v>
      </c>
      <c r="AC83" s="302" t="e">
        <v>#VALUE!</v>
      </c>
      <c r="AD83" s="302" t="e">
        <v>#VALUE!</v>
      </c>
      <c r="AE83" s="302" t="e">
        <v>#VALUE!</v>
      </c>
      <c r="AF83" s="302" t="e">
        <v>#VALUE!</v>
      </c>
    </row>
    <row r="84" ht="12.0" customHeight="1">
      <c r="A84" s="300" t="s">
        <v>215</v>
      </c>
      <c r="B84" s="301" t="s">
        <v>3826</v>
      </c>
      <c r="C84" s="301" t="s">
        <v>68</v>
      </c>
      <c r="D84" s="301">
        <v>130.8</v>
      </c>
      <c r="E84" s="301">
        <v>65.0</v>
      </c>
      <c r="F84" s="301">
        <v>8.38</v>
      </c>
      <c r="G84" s="301">
        <v>2.9</v>
      </c>
      <c r="H84" s="301" t="s">
        <v>72</v>
      </c>
      <c r="I84" s="301" t="s">
        <v>84</v>
      </c>
      <c r="J84" s="301" t="s">
        <v>3949</v>
      </c>
      <c r="K84" s="301">
        <v>3.0</v>
      </c>
      <c r="L84" s="301" t="s">
        <v>73</v>
      </c>
      <c r="M84" s="301" t="s">
        <v>4046</v>
      </c>
      <c r="N84" s="301">
        <v>56.0</v>
      </c>
      <c r="O84" s="301">
        <v>68.43499427675421</v>
      </c>
      <c r="P84" s="301">
        <v>0.5030581039755352</v>
      </c>
      <c r="Q84" s="301" t="s">
        <v>3951</v>
      </c>
      <c r="R84" s="301" t="s">
        <v>4052</v>
      </c>
      <c r="S84" s="301" t="s">
        <v>4038</v>
      </c>
      <c r="T84" s="301">
        <v>2019.0</v>
      </c>
      <c r="U84" s="302" t="e">
        <v>#VALUE!</v>
      </c>
      <c r="V84" s="302" t="e">
        <v>#VALUE!</v>
      </c>
      <c r="W84" s="302" t="e">
        <v>#VALUE!</v>
      </c>
      <c r="X84" s="302" t="e">
        <v>#VALUE!</v>
      </c>
      <c r="Y84" s="302" t="e">
        <v>#VALUE!</v>
      </c>
      <c r="Z84" s="302" t="e">
        <v>#VALUE!</v>
      </c>
      <c r="AA84" s="302" t="e">
        <v>#VALUE!</v>
      </c>
      <c r="AB84" s="302" t="e">
        <v>#VALUE!</v>
      </c>
      <c r="AC84" s="302" t="e">
        <v>#VALUE!</v>
      </c>
      <c r="AD84" s="302" t="e">
        <v>#VALUE!</v>
      </c>
      <c r="AE84" s="302" t="e">
        <v>#VALUE!</v>
      </c>
      <c r="AF84" s="302" t="e">
        <v>#VALUE!</v>
      </c>
    </row>
    <row r="85" ht="12.0" customHeight="1">
      <c r="A85" s="300" t="s">
        <v>255</v>
      </c>
      <c r="B85" s="301" t="s">
        <v>3827</v>
      </c>
      <c r="C85" s="301" t="s">
        <v>68</v>
      </c>
      <c r="D85" s="301">
        <v>174.4</v>
      </c>
      <c r="E85" s="301">
        <v>93.75</v>
      </c>
      <c r="F85" s="301">
        <v>10.81</v>
      </c>
      <c r="G85" s="301">
        <v>4.8</v>
      </c>
      <c r="H85" s="301" t="s">
        <v>74</v>
      </c>
      <c r="I85" s="301" t="s">
        <v>84</v>
      </c>
      <c r="J85" s="301" t="s">
        <v>3959</v>
      </c>
      <c r="K85" s="301">
        <v>2.0</v>
      </c>
      <c r="L85" s="301" t="s">
        <v>73</v>
      </c>
      <c r="M85" s="301" t="s">
        <v>3979</v>
      </c>
      <c r="N85" s="301">
        <v>81.93</v>
      </c>
      <c r="O85" s="301">
        <v>98.58854979186125</v>
      </c>
      <c r="P85" s="301">
        <v>0.46244266055045874</v>
      </c>
      <c r="Q85" s="301" t="s">
        <v>3951</v>
      </c>
      <c r="R85" s="301" t="s">
        <v>4053</v>
      </c>
      <c r="S85" s="301" t="s">
        <v>4038</v>
      </c>
      <c r="T85" s="301">
        <v>2019.0</v>
      </c>
      <c r="U85" s="302" t="e">
        <v>#VALUE!</v>
      </c>
      <c r="V85" s="302" t="e">
        <v>#VALUE!</v>
      </c>
      <c r="W85" s="302" t="e">
        <v>#VALUE!</v>
      </c>
      <c r="X85" s="302" t="e">
        <v>#VALUE!</v>
      </c>
      <c r="Y85" s="302" t="e">
        <v>#VALUE!</v>
      </c>
      <c r="Z85" s="302" t="e">
        <v>#VALUE!</v>
      </c>
      <c r="AA85" s="302" t="e">
        <v>#VALUE!</v>
      </c>
      <c r="AB85" s="302" t="e">
        <v>#VALUE!</v>
      </c>
      <c r="AC85" s="302" t="e">
        <v>#VALUE!</v>
      </c>
      <c r="AD85" s="302" t="e">
        <v>#VALUE!</v>
      </c>
      <c r="AE85" s="302" t="e">
        <v>#VALUE!</v>
      </c>
      <c r="AF85" s="302" t="e">
        <v>#VALUE!</v>
      </c>
    </row>
    <row r="86" ht="12.0" customHeight="1">
      <c r="A86" s="300" t="s">
        <v>237</v>
      </c>
      <c r="B86" s="301" t="s">
        <v>3828</v>
      </c>
      <c r="C86" s="301" t="s">
        <v>68</v>
      </c>
      <c r="D86" s="301">
        <v>65.4</v>
      </c>
      <c r="E86" s="301">
        <v>33.61</v>
      </c>
      <c r="F86" s="301">
        <v>1.91</v>
      </c>
      <c r="G86" s="301">
        <v>1.75</v>
      </c>
      <c r="H86" s="301" t="s">
        <v>67</v>
      </c>
      <c r="I86" s="301" t="s">
        <v>84</v>
      </c>
      <c r="J86" s="301" t="s">
        <v>3959</v>
      </c>
      <c r="K86" s="301">
        <v>5.0</v>
      </c>
      <c r="L86" s="301" t="s">
        <v>66</v>
      </c>
      <c r="M86" s="301" t="s">
        <v>4054</v>
      </c>
      <c r="N86" s="301">
        <v>27.69</v>
      </c>
      <c r="O86" s="301">
        <v>35.50012589690722</v>
      </c>
      <c r="P86" s="301">
        <v>0.486085626911315</v>
      </c>
      <c r="Q86" s="301" t="s">
        <v>3951</v>
      </c>
      <c r="R86" s="301" t="s">
        <v>4055</v>
      </c>
      <c r="S86" s="301" t="s">
        <v>4038</v>
      </c>
      <c r="T86" s="301">
        <v>2019.0</v>
      </c>
      <c r="U86" s="302" t="e">
        <v>#VALUE!</v>
      </c>
      <c r="V86" s="302" t="e">
        <v>#VALUE!</v>
      </c>
      <c r="W86" s="302" t="e">
        <v>#VALUE!</v>
      </c>
      <c r="X86" s="302" t="e">
        <v>#VALUE!</v>
      </c>
      <c r="Y86" s="302" t="e">
        <v>#VALUE!</v>
      </c>
      <c r="Z86" s="302" t="e">
        <v>#VALUE!</v>
      </c>
      <c r="AA86" s="302" t="e">
        <v>#VALUE!</v>
      </c>
      <c r="AB86" s="302" t="e">
        <v>#VALUE!</v>
      </c>
      <c r="AC86" s="302" t="e">
        <v>#VALUE!</v>
      </c>
      <c r="AD86" s="302" t="e">
        <v>#VALUE!</v>
      </c>
      <c r="AE86" s="302" t="e">
        <v>#VALUE!</v>
      </c>
      <c r="AF86" s="302" t="e">
        <v>#VALUE!</v>
      </c>
    </row>
    <row r="87" ht="12.0" customHeight="1">
      <c r="A87" s="300" t="s">
        <v>214</v>
      </c>
      <c r="B87" s="301" t="s">
        <v>3829</v>
      </c>
      <c r="C87" s="301" t="s">
        <v>68</v>
      </c>
      <c r="D87" s="301">
        <v>163.5</v>
      </c>
      <c r="E87" s="301">
        <v>84.8</v>
      </c>
      <c r="F87" s="301">
        <v>8.22</v>
      </c>
      <c r="G87" s="301">
        <v>3.7</v>
      </c>
      <c r="H87" s="301" t="s">
        <v>72</v>
      </c>
      <c r="I87" s="301" t="s">
        <v>84</v>
      </c>
      <c r="J87" s="301" t="s">
        <v>3959</v>
      </c>
      <c r="K87" s="301">
        <v>5.0</v>
      </c>
      <c r="L87" s="301" t="s">
        <v>69</v>
      </c>
      <c r="M87" s="301" t="s">
        <v>3979</v>
      </c>
      <c r="N87" s="301">
        <v>73.85</v>
      </c>
      <c r="O87" s="301">
        <v>89.20670186364988</v>
      </c>
      <c r="P87" s="301">
        <v>0.4813455657492355</v>
      </c>
      <c r="Q87" s="301" t="s">
        <v>3951</v>
      </c>
      <c r="R87" s="301" t="s">
        <v>4056</v>
      </c>
      <c r="S87" s="301" t="s">
        <v>4038</v>
      </c>
      <c r="T87" s="301">
        <v>2019.0</v>
      </c>
      <c r="U87" s="302" t="e">
        <v>#VALUE!</v>
      </c>
      <c r="V87" s="302" t="e">
        <v>#VALUE!</v>
      </c>
      <c r="W87" s="302" t="e">
        <v>#VALUE!</v>
      </c>
      <c r="X87" s="302" t="e">
        <v>#VALUE!</v>
      </c>
      <c r="Y87" s="302" t="e">
        <v>#VALUE!</v>
      </c>
      <c r="Z87" s="302" t="e">
        <v>#VALUE!</v>
      </c>
      <c r="AA87" s="302" t="e">
        <v>#VALUE!</v>
      </c>
      <c r="AB87" s="302" t="e">
        <v>#VALUE!</v>
      </c>
      <c r="AC87" s="302" t="e">
        <v>#VALUE!</v>
      </c>
      <c r="AD87" s="302" t="e">
        <v>#VALUE!</v>
      </c>
      <c r="AE87" s="302" t="e">
        <v>#VALUE!</v>
      </c>
      <c r="AF87" s="302" t="e">
        <v>#VALUE!</v>
      </c>
    </row>
    <row r="88" ht="12.0" customHeight="1">
      <c r="A88" s="300" t="s">
        <v>213</v>
      </c>
      <c r="B88" s="301" t="s">
        <v>3830</v>
      </c>
      <c r="C88" s="301" t="s">
        <v>68</v>
      </c>
      <c r="D88" s="301">
        <v>152.60000000000002</v>
      </c>
      <c r="E88" s="301">
        <v>74.16</v>
      </c>
      <c r="F88" s="301">
        <v>5.5</v>
      </c>
      <c r="G88" s="301">
        <v>3.2</v>
      </c>
      <c r="H88" s="301" t="s">
        <v>70</v>
      </c>
      <c r="I88" s="301" t="s">
        <v>84</v>
      </c>
      <c r="J88" s="301" t="s">
        <v>3959</v>
      </c>
      <c r="K88" s="301">
        <v>5.0</v>
      </c>
      <c r="L88" s="301" t="s">
        <v>62</v>
      </c>
      <c r="M88" s="301" t="s">
        <v>3979</v>
      </c>
      <c r="N88" s="301">
        <v>64.25</v>
      </c>
      <c r="O88" s="301">
        <v>78.04184028776979</v>
      </c>
      <c r="P88" s="301">
        <v>0.5140235910878114</v>
      </c>
      <c r="Q88" s="301" t="s">
        <v>3951</v>
      </c>
      <c r="R88" s="301" t="s">
        <v>4057</v>
      </c>
      <c r="S88" s="301" t="s">
        <v>4038</v>
      </c>
      <c r="T88" s="301">
        <v>2019.0</v>
      </c>
      <c r="U88" s="302" t="e">
        <v>#VALUE!</v>
      </c>
      <c r="V88" s="302" t="e">
        <v>#VALUE!</v>
      </c>
      <c r="W88" s="302" t="e">
        <v>#VALUE!</v>
      </c>
      <c r="X88" s="302" t="e">
        <v>#VALUE!</v>
      </c>
      <c r="Y88" s="302" t="e">
        <v>#VALUE!</v>
      </c>
      <c r="Z88" s="302" t="e">
        <v>#VALUE!</v>
      </c>
      <c r="AA88" s="302" t="e">
        <v>#VALUE!</v>
      </c>
      <c r="AB88" s="302" t="e">
        <v>#VALUE!</v>
      </c>
      <c r="AC88" s="302" t="e">
        <v>#VALUE!</v>
      </c>
      <c r="AD88" s="302" t="e">
        <v>#VALUE!</v>
      </c>
      <c r="AE88" s="302" t="e">
        <v>#VALUE!</v>
      </c>
      <c r="AF88" s="302" t="e">
        <v>#VALUE!</v>
      </c>
    </row>
    <row r="89" ht="12.0" customHeight="1">
      <c r="A89" s="300" t="s">
        <v>185</v>
      </c>
      <c r="B89" s="301" t="s">
        <v>3831</v>
      </c>
      <c r="C89" s="301" t="s">
        <v>2</v>
      </c>
      <c r="D89" s="301">
        <v>163.5</v>
      </c>
      <c r="E89" s="301">
        <v>86.12</v>
      </c>
      <c r="F89" s="301">
        <v>7.61</v>
      </c>
      <c r="G89" s="301">
        <v>4.2</v>
      </c>
      <c r="H89" s="301" t="s">
        <v>74</v>
      </c>
      <c r="I89" s="301" t="s">
        <v>84</v>
      </c>
      <c r="J89" s="301" t="s">
        <v>3959</v>
      </c>
      <c r="K89" s="301">
        <v>3.0</v>
      </c>
      <c r="L89" s="301" t="s">
        <v>69</v>
      </c>
      <c r="M89" s="301" t="s">
        <v>4058</v>
      </c>
      <c r="N89" s="301">
        <v>74.99</v>
      </c>
      <c r="O89" s="301">
        <v>90.53138907692306</v>
      </c>
      <c r="P89" s="301">
        <v>0.4732721712538226</v>
      </c>
      <c r="Q89" s="301" t="s">
        <v>3951</v>
      </c>
      <c r="R89" s="301" t="s">
        <v>4059</v>
      </c>
      <c r="S89" s="301" t="s">
        <v>4060</v>
      </c>
      <c r="T89" s="301">
        <v>2019.0</v>
      </c>
      <c r="U89" s="302" t="e">
        <v>#VALUE!</v>
      </c>
      <c r="V89" s="302" t="e">
        <v>#VALUE!</v>
      </c>
      <c r="W89" s="302" t="e">
        <v>#VALUE!</v>
      </c>
      <c r="X89" s="302" t="e">
        <v>#VALUE!</v>
      </c>
      <c r="Y89" s="302" t="e">
        <v>#VALUE!</v>
      </c>
      <c r="Z89" s="302" t="e">
        <v>#VALUE!</v>
      </c>
      <c r="AA89" s="302" t="e">
        <v>#VALUE!</v>
      </c>
      <c r="AB89" s="302" t="e">
        <v>#VALUE!</v>
      </c>
      <c r="AC89" s="302" t="e">
        <v>#VALUE!</v>
      </c>
      <c r="AD89" s="302" t="e">
        <v>#VALUE!</v>
      </c>
      <c r="AE89" s="302" t="e">
        <v>#VALUE!</v>
      </c>
      <c r="AF89" s="302" t="e">
        <v>#VALUE!</v>
      </c>
    </row>
    <row r="90" ht="12.0" customHeight="1">
      <c r="A90" s="300" t="s">
        <v>254</v>
      </c>
      <c r="B90" s="301" t="s">
        <v>3832</v>
      </c>
      <c r="C90" s="301" t="s">
        <v>68</v>
      </c>
      <c r="D90" s="301">
        <v>107.91000000000001</v>
      </c>
      <c r="E90" s="301">
        <v>57.05</v>
      </c>
      <c r="F90" s="301">
        <v>3.88</v>
      </c>
      <c r="G90" s="301">
        <v>3.4</v>
      </c>
      <c r="H90" s="301" t="s">
        <v>72</v>
      </c>
      <c r="I90" s="301" t="s">
        <v>84</v>
      </c>
      <c r="J90" s="301" t="s">
        <v>3959</v>
      </c>
      <c r="K90" s="301">
        <v>3.0</v>
      </c>
      <c r="L90" s="301" t="s">
        <v>66</v>
      </c>
      <c r="M90" s="301" t="s">
        <v>4046</v>
      </c>
      <c r="N90" s="301">
        <v>48.84</v>
      </c>
      <c r="O90" s="301">
        <v>60.08500145454545</v>
      </c>
      <c r="P90" s="301">
        <v>0.4713186915021778</v>
      </c>
      <c r="Q90" s="301" t="s">
        <v>3951</v>
      </c>
      <c r="R90" s="301" t="s">
        <v>4061</v>
      </c>
      <c r="S90" s="301" t="s">
        <v>4038</v>
      </c>
      <c r="T90" s="301">
        <v>2019.0</v>
      </c>
      <c r="U90" s="302" t="e">
        <v>#VALUE!</v>
      </c>
      <c r="V90" s="302" t="e">
        <v>#VALUE!</v>
      </c>
      <c r="W90" s="302" t="e">
        <v>#VALUE!</v>
      </c>
      <c r="X90" s="302" t="e">
        <v>#VALUE!</v>
      </c>
      <c r="Y90" s="302" t="e">
        <v>#VALUE!</v>
      </c>
      <c r="Z90" s="302" t="e">
        <v>#VALUE!</v>
      </c>
      <c r="AA90" s="302" t="e">
        <v>#VALUE!</v>
      </c>
      <c r="AB90" s="302" t="e">
        <v>#VALUE!</v>
      </c>
      <c r="AC90" s="302" t="e">
        <v>#VALUE!</v>
      </c>
      <c r="AD90" s="302" t="e">
        <v>#VALUE!</v>
      </c>
      <c r="AE90" s="302" t="e">
        <v>#VALUE!</v>
      </c>
      <c r="AF90" s="302" t="e">
        <v>#VALUE!</v>
      </c>
    </row>
    <row r="91" ht="12.0" customHeight="1">
      <c r="A91" s="300" t="s">
        <v>267</v>
      </c>
      <c r="B91" s="301" t="s">
        <v>3833</v>
      </c>
      <c r="C91" s="301" t="s">
        <v>68</v>
      </c>
      <c r="D91" s="301">
        <v>90.76969550000001</v>
      </c>
      <c r="E91" s="301">
        <v>41.46</v>
      </c>
      <c r="F91" s="301">
        <v>5.45</v>
      </c>
      <c r="G91" s="301">
        <v>2.44</v>
      </c>
      <c r="H91" s="301" t="s">
        <v>74</v>
      </c>
      <c r="I91" s="301" t="s">
        <v>84</v>
      </c>
      <c r="J91" s="301" t="s">
        <v>3959</v>
      </c>
      <c r="K91" s="301">
        <v>1.0</v>
      </c>
      <c r="L91" s="301" t="s">
        <v>62</v>
      </c>
      <c r="M91" s="301" t="s">
        <v>3979</v>
      </c>
      <c r="N91" s="301">
        <v>34.74</v>
      </c>
      <c r="O91" s="301">
        <v>43.68670945706198</v>
      </c>
      <c r="P91" s="301">
        <v>0.543239626709996</v>
      </c>
      <c r="Q91" s="301" t="s">
        <v>3951</v>
      </c>
      <c r="R91" s="301" t="s">
        <v>4062</v>
      </c>
      <c r="S91" s="301" t="s">
        <v>4038</v>
      </c>
      <c r="T91" s="301">
        <v>2019.0</v>
      </c>
      <c r="U91" s="302" t="e">
        <v>#VALUE!</v>
      </c>
      <c r="V91" s="302" t="e">
        <v>#VALUE!</v>
      </c>
      <c r="W91" s="302" t="e">
        <v>#VALUE!</v>
      </c>
      <c r="X91" s="302" t="e">
        <v>#VALUE!</v>
      </c>
      <c r="Y91" s="302" t="e">
        <v>#VALUE!</v>
      </c>
      <c r="Z91" s="302" t="e">
        <v>#VALUE!</v>
      </c>
      <c r="AA91" s="302" t="e">
        <v>#VALUE!</v>
      </c>
      <c r="AB91" s="302" t="e">
        <v>#VALUE!</v>
      </c>
      <c r="AC91" s="302" t="e">
        <v>#VALUE!</v>
      </c>
      <c r="AD91" s="302" t="e">
        <v>#VALUE!</v>
      </c>
      <c r="AE91" s="302" t="e">
        <v>#VALUE!</v>
      </c>
      <c r="AF91" s="302" t="e">
        <v>#VALUE!</v>
      </c>
    </row>
    <row r="92" ht="12.0" customHeight="1">
      <c r="A92" s="300" t="s">
        <v>220</v>
      </c>
      <c r="B92" s="301" t="s">
        <v>3834</v>
      </c>
      <c r="C92" s="301" t="s">
        <v>68</v>
      </c>
      <c r="D92" s="301">
        <v>114.45</v>
      </c>
      <c r="E92" s="301">
        <v>56.92</v>
      </c>
      <c r="F92" s="301">
        <v>8.23</v>
      </c>
      <c r="G92" s="301">
        <v>3.43</v>
      </c>
      <c r="H92" s="301" t="s">
        <v>74</v>
      </c>
      <c r="I92" s="301" t="s">
        <v>84</v>
      </c>
      <c r="J92" s="301" t="s">
        <v>3959</v>
      </c>
      <c r="K92" s="301">
        <v>1.0</v>
      </c>
      <c r="L92" s="301" t="s">
        <v>73</v>
      </c>
      <c r="M92" s="301" t="s">
        <v>4012</v>
      </c>
      <c r="N92" s="301">
        <v>48.64</v>
      </c>
      <c r="O92" s="301">
        <v>59.855008323232326</v>
      </c>
      <c r="P92" s="301">
        <v>0.5026649191786806</v>
      </c>
      <c r="Q92" s="301" t="s">
        <v>3951</v>
      </c>
      <c r="R92" s="301" t="s">
        <v>4063</v>
      </c>
      <c r="S92" s="301" t="s">
        <v>4038</v>
      </c>
      <c r="T92" s="301">
        <v>2019.0</v>
      </c>
      <c r="U92" s="302" t="e">
        <v>#VALUE!</v>
      </c>
      <c r="V92" s="302" t="e">
        <v>#VALUE!</v>
      </c>
      <c r="W92" s="302" t="e">
        <v>#VALUE!</v>
      </c>
      <c r="X92" s="302" t="e">
        <v>#VALUE!</v>
      </c>
      <c r="Y92" s="302" t="e">
        <v>#VALUE!</v>
      </c>
      <c r="Z92" s="302" t="e">
        <v>#VALUE!</v>
      </c>
      <c r="AA92" s="302" t="e">
        <v>#VALUE!</v>
      </c>
      <c r="AB92" s="302" t="e">
        <v>#VALUE!</v>
      </c>
      <c r="AC92" s="302" t="e">
        <v>#VALUE!</v>
      </c>
      <c r="AD92" s="302" t="e">
        <v>#VALUE!</v>
      </c>
      <c r="AE92" s="302" t="e">
        <v>#VALUE!</v>
      </c>
      <c r="AF92" s="302" t="e">
        <v>#VALUE!</v>
      </c>
    </row>
    <row r="93" ht="12.0" customHeight="1">
      <c r="A93" s="300" t="s">
        <v>222</v>
      </c>
      <c r="B93" s="301" t="s">
        <v>3835</v>
      </c>
      <c r="C93" s="301" t="s">
        <v>68</v>
      </c>
      <c r="D93" s="301">
        <v>102.26930450000002</v>
      </c>
      <c r="E93" s="301">
        <v>49.29</v>
      </c>
      <c r="F93" s="301">
        <v>9.79</v>
      </c>
      <c r="G93" s="301">
        <v>2.9</v>
      </c>
      <c r="H93" s="301" t="s">
        <v>74</v>
      </c>
      <c r="I93" s="301" t="s">
        <v>84</v>
      </c>
      <c r="J93" s="301" t="s">
        <v>3949</v>
      </c>
      <c r="K93" s="301">
        <v>1.0</v>
      </c>
      <c r="L93" s="301" t="s">
        <v>73</v>
      </c>
      <c r="M93" s="301" t="s">
        <v>4064</v>
      </c>
      <c r="N93" s="301">
        <v>41.55</v>
      </c>
      <c r="O93" s="301">
        <v>51.684397118644064</v>
      </c>
      <c r="P93" s="301">
        <v>0.5180372034308692</v>
      </c>
      <c r="Q93" s="301" t="s">
        <v>3951</v>
      </c>
      <c r="R93" s="301" t="s">
        <v>4065</v>
      </c>
      <c r="S93" s="301" t="s">
        <v>4038</v>
      </c>
      <c r="T93" s="301">
        <v>2019.0</v>
      </c>
      <c r="U93" s="302" t="e">
        <v>#VALUE!</v>
      </c>
      <c r="V93" s="302" t="e">
        <v>#VALUE!</v>
      </c>
      <c r="W93" s="302" t="e">
        <v>#VALUE!</v>
      </c>
      <c r="X93" s="302" t="e">
        <v>#VALUE!</v>
      </c>
      <c r="Y93" s="302" t="e">
        <v>#VALUE!</v>
      </c>
      <c r="Z93" s="302" t="e">
        <v>#VALUE!</v>
      </c>
      <c r="AA93" s="302" t="e">
        <v>#VALUE!</v>
      </c>
      <c r="AB93" s="302" t="e">
        <v>#VALUE!</v>
      </c>
      <c r="AC93" s="302" t="e">
        <v>#VALUE!</v>
      </c>
      <c r="AD93" s="302" t="e">
        <v>#VALUE!</v>
      </c>
      <c r="AE93" s="302" t="e">
        <v>#VALUE!</v>
      </c>
      <c r="AF93" s="302" t="e">
        <v>#VALUE!</v>
      </c>
    </row>
    <row r="94" ht="12.0" customHeight="1">
      <c r="A94" s="300" t="s">
        <v>221</v>
      </c>
      <c r="B94" s="301" t="s">
        <v>3836</v>
      </c>
      <c r="C94" s="301" t="s">
        <v>68</v>
      </c>
      <c r="D94" s="301">
        <v>108.00532050000001</v>
      </c>
      <c r="E94" s="301">
        <v>56.23</v>
      </c>
      <c r="F94" s="301">
        <v>11.46</v>
      </c>
      <c r="G94" s="301">
        <v>4.0</v>
      </c>
      <c r="H94" s="301" t="s">
        <v>74</v>
      </c>
      <c r="I94" s="301" t="s">
        <v>84</v>
      </c>
      <c r="J94" s="301" t="s">
        <v>3949</v>
      </c>
      <c r="K94" s="301">
        <v>1.0</v>
      </c>
      <c r="L94" s="301" t="s">
        <v>73</v>
      </c>
      <c r="M94" s="301" t="s">
        <v>4064</v>
      </c>
      <c r="N94" s="301">
        <v>47.82</v>
      </c>
      <c r="O94" s="301">
        <v>58.968706433931494</v>
      </c>
      <c r="P94" s="301">
        <v>0.47937749974085775</v>
      </c>
      <c r="Q94" s="301" t="s">
        <v>3951</v>
      </c>
      <c r="R94" s="301" t="s">
        <v>4066</v>
      </c>
      <c r="S94" s="301" t="s">
        <v>4038</v>
      </c>
      <c r="T94" s="301">
        <v>2019.0</v>
      </c>
      <c r="U94" s="302" t="e">
        <v>#VALUE!</v>
      </c>
      <c r="V94" s="302" t="e">
        <v>#VALUE!</v>
      </c>
      <c r="W94" s="302" t="e">
        <v>#VALUE!</v>
      </c>
      <c r="X94" s="302" t="e">
        <v>#VALUE!</v>
      </c>
      <c r="Y94" s="302" t="e">
        <v>#VALUE!</v>
      </c>
      <c r="Z94" s="302" t="e">
        <v>#VALUE!</v>
      </c>
      <c r="AA94" s="302" t="e">
        <v>#VALUE!</v>
      </c>
      <c r="AB94" s="302" t="e">
        <v>#VALUE!</v>
      </c>
      <c r="AC94" s="302" t="e">
        <v>#VALUE!</v>
      </c>
      <c r="AD94" s="302" t="e">
        <v>#VALUE!</v>
      </c>
      <c r="AE94" s="302" t="e">
        <v>#VALUE!</v>
      </c>
      <c r="AF94" s="302" t="e">
        <v>#VALUE!</v>
      </c>
    </row>
    <row r="95" ht="12.0" customHeight="1">
      <c r="A95" s="300" t="s">
        <v>264</v>
      </c>
      <c r="B95" s="301" t="s">
        <v>3837</v>
      </c>
      <c r="C95" s="301" t="s">
        <v>68</v>
      </c>
      <c r="D95" s="301">
        <v>179.85000000000002</v>
      </c>
      <c r="E95" s="301">
        <v>99.66</v>
      </c>
      <c r="F95" s="301">
        <v>6.09</v>
      </c>
      <c r="G95" s="301">
        <v>4.47</v>
      </c>
      <c r="H95" s="301" t="s">
        <v>72</v>
      </c>
      <c r="I95" s="301" t="s">
        <v>84</v>
      </c>
      <c r="J95" s="301" t="s">
        <v>3959</v>
      </c>
      <c r="K95" s="301">
        <v>5.0</v>
      </c>
      <c r="L95" s="301" t="s">
        <v>62</v>
      </c>
      <c r="M95" s="301" t="s">
        <v>3979</v>
      </c>
      <c r="N95" s="301">
        <v>87.26</v>
      </c>
      <c r="O95" s="301">
        <v>104.80370863512833</v>
      </c>
      <c r="P95" s="301">
        <v>0.4458715596330276</v>
      </c>
      <c r="Q95" s="301" t="s">
        <v>3951</v>
      </c>
      <c r="R95" s="301" t="s">
        <v>4067</v>
      </c>
      <c r="S95" s="301" t="s">
        <v>4038</v>
      </c>
      <c r="T95" s="301">
        <v>2019.0</v>
      </c>
      <c r="U95" s="302" t="e">
        <v>#VALUE!</v>
      </c>
      <c r="V95" s="302" t="e">
        <v>#VALUE!</v>
      </c>
      <c r="W95" s="302" t="e">
        <v>#VALUE!</v>
      </c>
      <c r="X95" s="302" t="e">
        <v>#VALUE!</v>
      </c>
      <c r="Y95" s="302" t="e">
        <v>#VALUE!</v>
      </c>
      <c r="Z95" s="302" t="e">
        <v>#VALUE!</v>
      </c>
      <c r="AA95" s="302" t="e">
        <v>#VALUE!</v>
      </c>
      <c r="AB95" s="302" t="e">
        <v>#VALUE!</v>
      </c>
      <c r="AC95" s="302" t="e">
        <v>#VALUE!</v>
      </c>
      <c r="AD95" s="302" t="e">
        <v>#VALUE!</v>
      </c>
      <c r="AE95" s="302" t="e">
        <v>#VALUE!</v>
      </c>
      <c r="AF95" s="302" t="e">
        <v>#VALUE!</v>
      </c>
    </row>
    <row r="96" ht="12.0" customHeight="1">
      <c r="A96" s="300" t="s">
        <v>253</v>
      </c>
      <c r="B96" s="301" t="s">
        <v>3838</v>
      </c>
      <c r="C96" s="301" t="s">
        <v>68</v>
      </c>
      <c r="D96" s="301">
        <v>65.4</v>
      </c>
      <c r="E96" s="301">
        <v>33.53</v>
      </c>
      <c r="F96" s="301">
        <v>1.7</v>
      </c>
      <c r="G96" s="301">
        <v>1.8</v>
      </c>
      <c r="H96" s="301" t="s">
        <v>67</v>
      </c>
      <c r="I96" s="301" t="s">
        <v>84</v>
      </c>
      <c r="J96" s="301" t="s">
        <v>3959</v>
      </c>
      <c r="K96" s="301">
        <v>5.0</v>
      </c>
      <c r="L96" s="301" t="s">
        <v>69</v>
      </c>
      <c r="M96" s="301" t="s">
        <v>4054</v>
      </c>
      <c r="N96" s="301">
        <v>27.62</v>
      </c>
      <c r="O96" s="301">
        <v>35.41950362624255</v>
      </c>
      <c r="P96" s="301">
        <v>0.4873088685015291</v>
      </c>
      <c r="Q96" s="301" t="s">
        <v>3951</v>
      </c>
      <c r="R96" s="301" t="s">
        <v>4068</v>
      </c>
      <c r="S96" s="301" t="s">
        <v>4038</v>
      </c>
      <c r="T96" s="301">
        <v>2019.0</v>
      </c>
      <c r="U96" s="302" t="e">
        <v>#VALUE!</v>
      </c>
      <c r="V96" s="302" t="e">
        <v>#VALUE!</v>
      </c>
      <c r="W96" s="302" t="e">
        <v>#VALUE!</v>
      </c>
      <c r="X96" s="302" t="e">
        <v>#VALUE!</v>
      </c>
      <c r="Y96" s="302" t="e">
        <v>#VALUE!</v>
      </c>
      <c r="Z96" s="302" t="e">
        <v>#VALUE!</v>
      </c>
      <c r="AA96" s="302" t="e">
        <v>#VALUE!</v>
      </c>
      <c r="AB96" s="302" t="e">
        <v>#VALUE!</v>
      </c>
      <c r="AC96" s="302" t="e">
        <v>#VALUE!</v>
      </c>
      <c r="AD96" s="302" t="e">
        <v>#VALUE!</v>
      </c>
      <c r="AE96" s="302" t="e">
        <v>#VALUE!</v>
      </c>
      <c r="AF96" s="302" t="e">
        <v>#VALUE!</v>
      </c>
    </row>
    <row r="97" ht="12.0" customHeight="1">
      <c r="A97" s="300" t="s">
        <v>216</v>
      </c>
      <c r="B97" s="301" t="s">
        <v>3839</v>
      </c>
      <c r="C97" s="301" t="s">
        <v>68</v>
      </c>
      <c r="D97" s="301">
        <v>71.94000000000001</v>
      </c>
      <c r="E97" s="301">
        <v>26.84</v>
      </c>
      <c r="F97" s="301">
        <v>3.54</v>
      </c>
      <c r="G97" s="301">
        <v>1.5</v>
      </c>
      <c r="H97" s="301" t="s">
        <v>74</v>
      </c>
      <c r="I97" s="301" t="s">
        <v>84</v>
      </c>
      <c r="J97" s="301" t="s">
        <v>3959</v>
      </c>
      <c r="K97" s="301">
        <v>1.0</v>
      </c>
      <c r="L97" s="301" t="s">
        <v>62</v>
      </c>
      <c r="M97" s="301" t="s">
        <v>3979</v>
      </c>
      <c r="N97" s="301">
        <v>21.54</v>
      </c>
      <c r="O97" s="301">
        <v>28.33496374390244</v>
      </c>
      <c r="P97" s="301">
        <v>0.6269113149847095</v>
      </c>
      <c r="Q97" s="301" t="s">
        <v>3951</v>
      </c>
      <c r="R97" s="301" t="s">
        <v>4069</v>
      </c>
      <c r="S97" s="301" t="s">
        <v>4038</v>
      </c>
      <c r="T97" s="301">
        <v>2019.0</v>
      </c>
      <c r="U97" s="302" t="e">
        <v>#VALUE!</v>
      </c>
      <c r="V97" s="302" t="e">
        <v>#VALUE!</v>
      </c>
      <c r="W97" s="302" t="e">
        <v>#VALUE!</v>
      </c>
      <c r="X97" s="302" t="e">
        <v>#VALUE!</v>
      </c>
      <c r="Y97" s="302" t="e">
        <v>#VALUE!</v>
      </c>
      <c r="Z97" s="302" t="e">
        <v>#VALUE!</v>
      </c>
      <c r="AA97" s="302" t="e">
        <v>#VALUE!</v>
      </c>
      <c r="AB97" s="302" t="e">
        <v>#VALUE!</v>
      </c>
      <c r="AC97" s="302" t="e">
        <v>#VALUE!</v>
      </c>
      <c r="AD97" s="302" t="e">
        <v>#VALUE!</v>
      </c>
      <c r="AE97" s="302" t="e">
        <v>#VALUE!</v>
      </c>
      <c r="AF97" s="302" t="e">
        <v>#VALUE!</v>
      </c>
    </row>
    <row r="98" ht="12.0" customHeight="1">
      <c r="A98" s="300" t="s">
        <v>217</v>
      </c>
      <c r="B98" s="301" t="s">
        <v>3840</v>
      </c>
      <c r="C98" s="301" t="s">
        <v>68</v>
      </c>
      <c r="D98" s="301">
        <v>71.94000000000001</v>
      </c>
      <c r="E98" s="301">
        <v>34.3</v>
      </c>
      <c r="F98" s="301">
        <v>2.55</v>
      </c>
      <c r="G98" s="301">
        <v>1.9</v>
      </c>
      <c r="H98" s="301" t="s">
        <v>74</v>
      </c>
      <c r="I98" s="301" t="s">
        <v>84</v>
      </c>
      <c r="J98" s="301" t="s">
        <v>3959</v>
      </c>
      <c r="K98" s="301">
        <v>1.0</v>
      </c>
      <c r="L98" s="301" t="s">
        <v>62</v>
      </c>
      <c r="M98" s="301" t="s">
        <v>3979</v>
      </c>
      <c r="N98" s="301">
        <v>28.29</v>
      </c>
      <c r="O98" s="301">
        <v>36.173673249614794</v>
      </c>
      <c r="P98" s="301">
        <v>0.5232137892688352</v>
      </c>
      <c r="Q98" s="301" t="s">
        <v>3951</v>
      </c>
      <c r="R98" s="301" t="s">
        <v>4070</v>
      </c>
      <c r="S98" s="301" t="s">
        <v>4038</v>
      </c>
      <c r="T98" s="301">
        <v>2019.0</v>
      </c>
      <c r="U98" s="302" t="e">
        <v>#VALUE!</v>
      </c>
      <c r="V98" s="302" t="e">
        <v>#VALUE!</v>
      </c>
      <c r="W98" s="302" t="e">
        <v>#VALUE!</v>
      </c>
      <c r="X98" s="302" t="e">
        <v>#VALUE!</v>
      </c>
      <c r="Y98" s="302" t="e">
        <v>#VALUE!</v>
      </c>
      <c r="Z98" s="302" t="e">
        <v>#VALUE!</v>
      </c>
      <c r="AA98" s="302" t="e">
        <v>#VALUE!</v>
      </c>
      <c r="AB98" s="302" t="e">
        <v>#VALUE!</v>
      </c>
      <c r="AC98" s="302" t="e">
        <v>#VALUE!</v>
      </c>
      <c r="AD98" s="302" t="e">
        <v>#VALUE!</v>
      </c>
      <c r="AE98" s="302" t="e">
        <v>#VALUE!</v>
      </c>
      <c r="AF98" s="302" t="e">
        <v>#VALUE!</v>
      </c>
    </row>
    <row r="99" ht="12.0" customHeight="1">
      <c r="A99" s="300" t="s">
        <v>219</v>
      </c>
      <c r="B99" s="301" t="s">
        <v>3841</v>
      </c>
      <c r="C99" s="301" t="s">
        <v>68</v>
      </c>
      <c r="D99" s="301">
        <v>104.64000000000001</v>
      </c>
      <c r="E99" s="301">
        <v>48.56</v>
      </c>
      <c r="F99" s="301">
        <v>4.44</v>
      </c>
      <c r="G99" s="301">
        <v>1.73</v>
      </c>
      <c r="H99" s="301" t="s">
        <v>70</v>
      </c>
      <c r="I99" s="301" t="s">
        <v>84</v>
      </c>
      <c r="J99" s="301" t="s">
        <v>3949</v>
      </c>
      <c r="K99" s="301">
        <v>5.0</v>
      </c>
      <c r="L99" s="301" t="s">
        <v>73</v>
      </c>
      <c r="M99" s="301" t="s">
        <v>4046</v>
      </c>
      <c r="N99" s="301">
        <v>41.16</v>
      </c>
      <c r="O99" s="301">
        <v>51.191268637681155</v>
      </c>
      <c r="P99" s="301">
        <v>0.5359327217125383</v>
      </c>
      <c r="Q99" s="301" t="s">
        <v>3951</v>
      </c>
      <c r="R99" s="301" t="s">
        <v>4071</v>
      </c>
      <c r="S99" s="301" t="s">
        <v>4038</v>
      </c>
      <c r="T99" s="301">
        <v>2019.0</v>
      </c>
      <c r="U99" s="302" t="e">
        <v>#VALUE!</v>
      </c>
      <c r="V99" s="302" t="e">
        <v>#VALUE!</v>
      </c>
      <c r="W99" s="302" t="e">
        <v>#VALUE!</v>
      </c>
      <c r="X99" s="302" t="e">
        <v>#VALUE!</v>
      </c>
      <c r="Y99" s="302" t="e">
        <v>#VALUE!</v>
      </c>
      <c r="Z99" s="302" t="e">
        <v>#VALUE!</v>
      </c>
      <c r="AA99" s="302" t="e">
        <v>#VALUE!</v>
      </c>
      <c r="AB99" s="302" t="e">
        <v>#VALUE!</v>
      </c>
      <c r="AC99" s="302" t="e">
        <v>#VALUE!</v>
      </c>
      <c r="AD99" s="302" t="e">
        <v>#VALUE!</v>
      </c>
      <c r="AE99" s="302" t="e">
        <v>#VALUE!</v>
      </c>
      <c r="AF99" s="302" t="e">
        <v>#VALUE!</v>
      </c>
    </row>
    <row r="100" ht="12.0" customHeight="1">
      <c r="A100" s="300" t="s">
        <v>218</v>
      </c>
      <c r="B100" s="301" t="s">
        <v>3842</v>
      </c>
      <c r="C100" s="301" t="s">
        <v>68</v>
      </c>
      <c r="D100" s="301">
        <v>87.2</v>
      </c>
      <c r="E100" s="301">
        <v>43.06</v>
      </c>
      <c r="F100" s="301">
        <v>6.46</v>
      </c>
      <c r="G100" s="301">
        <v>2.4</v>
      </c>
      <c r="H100" s="301" t="s">
        <v>74</v>
      </c>
      <c r="I100" s="301" t="s">
        <v>84</v>
      </c>
      <c r="J100" s="301" t="s">
        <v>3959</v>
      </c>
      <c r="K100" s="301">
        <v>1.0</v>
      </c>
      <c r="L100" s="301" t="s">
        <v>62</v>
      </c>
      <c r="M100" s="301" t="s">
        <v>3979</v>
      </c>
      <c r="N100" s="301">
        <v>36.18</v>
      </c>
      <c r="O100" s="301">
        <v>45.361780287526436</v>
      </c>
      <c r="P100" s="301">
        <v>0.5061926605504588</v>
      </c>
      <c r="Q100" s="301" t="s">
        <v>3951</v>
      </c>
      <c r="R100" s="301" t="s">
        <v>4062</v>
      </c>
      <c r="S100" s="301" t="s">
        <v>4038</v>
      </c>
      <c r="T100" s="301">
        <v>2019.0</v>
      </c>
      <c r="U100" s="302" t="e">
        <v>#VALUE!</v>
      </c>
      <c r="V100" s="302" t="e">
        <v>#VALUE!</v>
      </c>
      <c r="W100" s="302" t="e">
        <v>#VALUE!</v>
      </c>
      <c r="X100" s="302" t="e">
        <v>#VALUE!</v>
      </c>
      <c r="Y100" s="302" t="e">
        <v>#VALUE!</v>
      </c>
      <c r="Z100" s="302" t="e">
        <v>#VALUE!</v>
      </c>
      <c r="AA100" s="302" t="e">
        <v>#VALUE!</v>
      </c>
      <c r="AB100" s="302" t="e">
        <v>#VALUE!</v>
      </c>
      <c r="AC100" s="302" t="e">
        <v>#VALUE!</v>
      </c>
      <c r="AD100" s="302" t="e">
        <v>#VALUE!</v>
      </c>
      <c r="AE100" s="302" t="e">
        <v>#VALUE!</v>
      </c>
      <c r="AF100" s="302" t="e">
        <v>#VALUE!</v>
      </c>
    </row>
    <row r="101" ht="12.0" customHeight="1">
      <c r="A101" s="300" t="s">
        <v>164</v>
      </c>
      <c r="B101" s="301" t="s">
        <v>3818</v>
      </c>
      <c r="C101" s="301" t="s">
        <v>2</v>
      </c>
      <c r="D101" s="301">
        <v>38.043790400000006</v>
      </c>
      <c r="E101" s="301">
        <v>15.38</v>
      </c>
      <c r="F101" s="301">
        <v>0.51</v>
      </c>
      <c r="G101" s="301">
        <v>0.7</v>
      </c>
      <c r="H101" s="301" t="s">
        <v>67</v>
      </c>
      <c r="I101" s="301" t="s">
        <v>84</v>
      </c>
      <c r="J101" s="301" t="s">
        <v>3949</v>
      </c>
      <c r="K101" s="301">
        <v>3.0</v>
      </c>
      <c r="L101" s="301" t="s">
        <v>69</v>
      </c>
      <c r="M101" s="301" t="s">
        <v>3981</v>
      </c>
      <c r="N101" s="301">
        <v>11.26</v>
      </c>
      <c r="O101" s="301">
        <v>16.400133755142015</v>
      </c>
      <c r="P101" s="301">
        <v>0.5957290312481587</v>
      </c>
      <c r="Q101" s="301" t="s">
        <v>3951</v>
      </c>
      <c r="R101" s="301" t="s">
        <v>4066</v>
      </c>
      <c r="S101" s="301" t="s">
        <v>4072</v>
      </c>
      <c r="T101" s="301">
        <v>2019.0</v>
      </c>
      <c r="U101" s="302" t="e">
        <v>#VALUE!</v>
      </c>
      <c r="V101" s="302" t="e">
        <v>#VALUE!</v>
      </c>
      <c r="W101" s="302" t="e">
        <v>#VALUE!</v>
      </c>
      <c r="X101" s="302" t="e">
        <v>#VALUE!</v>
      </c>
      <c r="Y101" s="302" t="e">
        <v>#VALUE!</v>
      </c>
      <c r="Z101" s="302" t="e">
        <v>#VALUE!</v>
      </c>
      <c r="AA101" s="302" t="e">
        <v>#VALUE!</v>
      </c>
      <c r="AB101" s="302" t="e">
        <v>#VALUE!</v>
      </c>
      <c r="AC101" s="302" t="e">
        <v>#VALUE!</v>
      </c>
      <c r="AD101" s="302" t="e">
        <v>#VALUE!</v>
      </c>
      <c r="AE101" s="302" t="e">
        <v>#VALUE!</v>
      </c>
      <c r="AF101" s="302" t="e">
        <v>#VALUE!</v>
      </c>
    </row>
    <row r="102" ht="12.0" customHeight="1">
      <c r="A102" s="300" t="s">
        <v>171</v>
      </c>
      <c r="B102" s="301" t="s">
        <v>3820</v>
      </c>
      <c r="C102" s="301" t="s">
        <v>2</v>
      </c>
      <c r="D102" s="301">
        <v>59.95</v>
      </c>
      <c r="E102" s="301">
        <v>29.02</v>
      </c>
      <c r="F102" s="301">
        <v>2.18</v>
      </c>
      <c r="G102" s="301">
        <v>1.25</v>
      </c>
      <c r="H102" s="301" t="s">
        <v>72</v>
      </c>
      <c r="I102" s="301" t="s">
        <v>84</v>
      </c>
      <c r="J102" s="301" t="s">
        <v>3959</v>
      </c>
      <c r="K102" s="301">
        <v>2.0</v>
      </c>
      <c r="L102" s="301" t="s">
        <v>69</v>
      </c>
      <c r="M102" s="301" t="s">
        <v>4046</v>
      </c>
      <c r="N102" s="301">
        <v>23.53</v>
      </c>
      <c r="O102" s="301">
        <v>30.671315342696634</v>
      </c>
      <c r="P102" s="301">
        <v>0.5159299416180151</v>
      </c>
      <c r="Q102" s="301" t="s">
        <v>3951</v>
      </c>
      <c r="R102" s="301" t="s">
        <v>4073</v>
      </c>
      <c r="S102" s="301" t="s">
        <v>4072</v>
      </c>
      <c r="T102" s="301">
        <v>2019.0</v>
      </c>
      <c r="U102" s="302" t="e">
        <v>#VALUE!</v>
      </c>
      <c r="V102" s="302" t="e">
        <v>#VALUE!</v>
      </c>
      <c r="W102" s="302" t="e">
        <v>#VALUE!</v>
      </c>
      <c r="X102" s="302" t="e">
        <v>#VALUE!</v>
      </c>
      <c r="Y102" s="302" t="e">
        <v>#VALUE!</v>
      </c>
      <c r="Z102" s="302" t="e">
        <v>#VALUE!</v>
      </c>
      <c r="AA102" s="302" t="e">
        <v>#VALUE!</v>
      </c>
      <c r="AB102" s="302" t="e">
        <v>#VALUE!</v>
      </c>
      <c r="AC102" s="302" t="e">
        <v>#VALUE!</v>
      </c>
      <c r="AD102" s="302" t="e">
        <v>#VALUE!</v>
      </c>
      <c r="AE102" s="302" t="e">
        <v>#VALUE!</v>
      </c>
      <c r="AF102" s="302" t="e">
        <v>#VALUE!</v>
      </c>
    </row>
    <row r="103" ht="12.0" customHeight="1">
      <c r="A103" s="300" t="s">
        <v>179</v>
      </c>
      <c r="B103" s="301" t="s">
        <v>3821</v>
      </c>
      <c r="C103" s="301" t="s">
        <v>2</v>
      </c>
      <c r="D103" s="301">
        <v>54.50000000000001</v>
      </c>
      <c r="E103" s="301">
        <v>27.89</v>
      </c>
      <c r="F103" s="301">
        <v>1.2916666666666667</v>
      </c>
      <c r="G103" s="301">
        <v>1.8</v>
      </c>
      <c r="H103" s="301" t="s">
        <v>70</v>
      </c>
      <c r="I103" s="301" t="s">
        <v>84</v>
      </c>
      <c r="J103" s="301" t="s">
        <v>3949</v>
      </c>
      <c r="K103" s="301">
        <v>2.0</v>
      </c>
      <c r="L103" s="301" t="s">
        <v>66</v>
      </c>
      <c r="M103" s="301" t="s">
        <v>4046</v>
      </c>
      <c r="N103" s="301">
        <v>22.51</v>
      </c>
      <c r="O103" s="301">
        <v>29.288050014726185</v>
      </c>
      <c r="P103" s="301">
        <v>0.488256880733945</v>
      </c>
      <c r="Q103" s="301" t="s">
        <v>3951</v>
      </c>
      <c r="R103" s="301" t="s">
        <v>4065</v>
      </c>
      <c r="S103" s="301" t="s">
        <v>4072</v>
      </c>
      <c r="T103" s="301">
        <v>2019.0</v>
      </c>
      <c r="U103" s="302" t="e">
        <v>#VALUE!</v>
      </c>
      <c r="V103" s="302" t="e">
        <v>#VALUE!</v>
      </c>
      <c r="W103" s="302" t="e">
        <v>#VALUE!</v>
      </c>
      <c r="X103" s="302" t="e">
        <v>#VALUE!</v>
      </c>
      <c r="Y103" s="302" t="e">
        <v>#VALUE!</v>
      </c>
      <c r="Z103" s="302" t="e">
        <v>#VALUE!</v>
      </c>
      <c r="AA103" s="302" t="e">
        <v>#VALUE!</v>
      </c>
      <c r="AB103" s="302" t="e">
        <v>#VALUE!</v>
      </c>
      <c r="AC103" s="302" t="e">
        <v>#VALUE!</v>
      </c>
      <c r="AD103" s="302" t="e">
        <v>#VALUE!</v>
      </c>
      <c r="AE103" s="302" t="e">
        <v>#VALUE!</v>
      </c>
      <c r="AF103" s="302" t="e">
        <v>#VALUE!</v>
      </c>
    </row>
    <row r="104" ht="12.0" customHeight="1">
      <c r="A104" s="300" t="s">
        <v>181</v>
      </c>
      <c r="B104" s="301" t="s">
        <v>3822</v>
      </c>
      <c r="C104" s="301" t="s">
        <v>2</v>
      </c>
      <c r="D104" s="301">
        <v>152.60000000000002</v>
      </c>
      <c r="E104" s="301">
        <v>73.33</v>
      </c>
      <c r="F104" s="301">
        <v>3.9166666666666665</v>
      </c>
      <c r="G104" s="301">
        <v>4.1</v>
      </c>
      <c r="H104" s="301" t="s">
        <v>72</v>
      </c>
      <c r="I104" s="301" t="s">
        <v>84</v>
      </c>
      <c r="J104" s="301" t="s">
        <v>3949</v>
      </c>
      <c r="K104" s="301">
        <v>2.0</v>
      </c>
      <c r="L104" s="301" t="s">
        <v>66</v>
      </c>
      <c r="M104" s="301" t="s">
        <v>4074</v>
      </c>
      <c r="N104" s="301">
        <v>63.61</v>
      </c>
      <c r="O104" s="301">
        <v>77.25388125627454</v>
      </c>
      <c r="P104" s="301">
        <v>0.5194626474442989</v>
      </c>
      <c r="Q104" s="301" t="s">
        <v>3951</v>
      </c>
      <c r="R104" s="301" t="s">
        <v>4075</v>
      </c>
      <c r="S104" s="301" t="s">
        <v>4072</v>
      </c>
      <c r="T104" s="301">
        <v>2019.0</v>
      </c>
      <c r="U104" s="302" t="e">
        <v>#VALUE!</v>
      </c>
      <c r="V104" s="302" t="e">
        <v>#VALUE!</v>
      </c>
      <c r="W104" s="302" t="e">
        <v>#VALUE!</v>
      </c>
      <c r="X104" s="302" t="e">
        <v>#VALUE!</v>
      </c>
      <c r="Y104" s="302" t="e">
        <v>#VALUE!</v>
      </c>
      <c r="Z104" s="302" t="e">
        <v>#VALUE!</v>
      </c>
      <c r="AA104" s="302" t="e">
        <v>#VALUE!</v>
      </c>
      <c r="AB104" s="302" t="e">
        <v>#VALUE!</v>
      </c>
      <c r="AC104" s="302" t="e">
        <v>#VALUE!</v>
      </c>
      <c r="AD104" s="302" t="e">
        <v>#VALUE!</v>
      </c>
      <c r="AE104" s="302" t="e">
        <v>#VALUE!</v>
      </c>
      <c r="AF104" s="302" t="e">
        <v>#VALUE!</v>
      </c>
    </row>
    <row r="105" ht="12.0" customHeight="1">
      <c r="A105" s="300" t="s">
        <v>183</v>
      </c>
      <c r="B105" s="301" t="s">
        <v>3823</v>
      </c>
      <c r="C105" s="301" t="s">
        <v>2</v>
      </c>
      <c r="D105" s="301">
        <v>206.01000000000002</v>
      </c>
      <c r="E105" s="301">
        <v>111.58</v>
      </c>
      <c r="F105" s="301">
        <v>14.59375</v>
      </c>
      <c r="G105" s="301">
        <v>4.95</v>
      </c>
      <c r="H105" s="301" t="s">
        <v>74</v>
      </c>
      <c r="I105" s="301" t="s">
        <v>84</v>
      </c>
      <c r="J105" s="301" t="s">
        <v>3959</v>
      </c>
      <c r="K105" s="301">
        <v>3.0</v>
      </c>
      <c r="L105" s="301" t="s">
        <v>73</v>
      </c>
      <c r="M105" s="301" t="s">
        <v>4076</v>
      </c>
      <c r="N105" s="301">
        <v>98.13</v>
      </c>
      <c r="O105" s="301">
        <v>117.43562418781332</v>
      </c>
      <c r="P105" s="301">
        <v>0.4583758069996603</v>
      </c>
      <c r="Q105" s="301" t="s">
        <v>3951</v>
      </c>
      <c r="R105" s="301" t="s">
        <v>4077</v>
      </c>
      <c r="S105" s="301" t="s">
        <v>4072</v>
      </c>
      <c r="T105" s="301">
        <v>2019.0</v>
      </c>
      <c r="U105" s="302" t="e">
        <v>#VALUE!</v>
      </c>
      <c r="V105" s="302" t="e">
        <v>#VALUE!</v>
      </c>
      <c r="W105" s="302" t="e">
        <v>#VALUE!</v>
      </c>
      <c r="X105" s="302" t="e">
        <v>#VALUE!</v>
      </c>
      <c r="Y105" s="302" t="e">
        <v>#VALUE!</v>
      </c>
      <c r="Z105" s="302" t="e">
        <v>#VALUE!</v>
      </c>
      <c r="AA105" s="302" t="e">
        <v>#VALUE!</v>
      </c>
      <c r="AB105" s="302" t="e">
        <v>#VALUE!</v>
      </c>
      <c r="AC105" s="302" t="e">
        <v>#VALUE!</v>
      </c>
      <c r="AD105" s="302" t="e">
        <v>#VALUE!</v>
      </c>
      <c r="AE105" s="302" t="e">
        <v>#VALUE!</v>
      </c>
      <c r="AF105" s="302" t="e">
        <v>#VALUE!</v>
      </c>
    </row>
    <row r="106" ht="12.0" customHeight="1">
      <c r="A106" s="300" t="s">
        <v>166</v>
      </c>
      <c r="B106" s="301" t="s">
        <v>3819</v>
      </c>
      <c r="C106" s="301" t="s">
        <v>2</v>
      </c>
      <c r="D106" s="301">
        <v>41.42</v>
      </c>
      <c r="E106" s="301">
        <v>18.98</v>
      </c>
      <c r="F106" s="301">
        <v>0.9</v>
      </c>
      <c r="G106" s="301">
        <v>1.1</v>
      </c>
      <c r="H106" s="301" t="s">
        <v>70</v>
      </c>
      <c r="I106" s="301" t="s">
        <v>84</v>
      </c>
      <c r="J106" s="301" t="s">
        <v>3949</v>
      </c>
      <c r="K106" s="301">
        <v>2.0</v>
      </c>
      <c r="L106" s="301" t="s">
        <v>73</v>
      </c>
      <c r="M106" s="301" t="s">
        <v>3981</v>
      </c>
      <c r="N106" s="301">
        <v>14.51</v>
      </c>
      <c r="O106" s="301">
        <v>20.16047893957704</v>
      </c>
      <c r="P106" s="301">
        <v>0.5417672621921777</v>
      </c>
      <c r="Q106" s="301" t="s">
        <v>3951</v>
      </c>
      <c r="R106" s="301" t="s">
        <v>4065</v>
      </c>
      <c r="S106" s="301" t="s">
        <v>4072</v>
      </c>
      <c r="T106" s="301">
        <v>2019.0</v>
      </c>
      <c r="U106" s="302" t="e">
        <v>#VALUE!</v>
      </c>
      <c r="V106" s="302" t="e">
        <v>#VALUE!</v>
      </c>
      <c r="W106" s="302" t="e">
        <v>#VALUE!</v>
      </c>
      <c r="X106" s="302" t="e">
        <v>#VALUE!</v>
      </c>
      <c r="Y106" s="302" t="e">
        <v>#VALUE!</v>
      </c>
      <c r="Z106" s="302" t="e">
        <v>#VALUE!</v>
      </c>
      <c r="AA106" s="302" t="e">
        <v>#VALUE!</v>
      </c>
      <c r="AB106" s="302" t="e">
        <v>#VALUE!</v>
      </c>
      <c r="AC106" s="302" t="e">
        <v>#VALUE!</v>
      </c>
      <c r="AD106" s="302" t="e">
        <v>#VALUE!</v>
      </c>
      <c r="AE106" s="302" t="e">
        <v>#VALUE!</v>
      </c>
      <c r="AF106" s="302" t="e">
        <v>#VALUE!</v>
      </c>
    </row>
    <row r="107" ht="12.0" customHeight="1">
      <c r="A107" s="300" t="s">
        <v>187</v>
      </c>
      <c r="B107" s="301" t="s">
        <v>3825</v>
      </c>
      <c r="C107" s="301" t="s">
        <v>2</v>
      </c>
      <c r="D107" s="301">
        <v>50.5624295</v>
      </c>
      <c r="E107" s="301">
        <v>24.8</v>
      </c>
      <c r="F107" s="301">
        <v>1.91</v>
      </c>
      <c r="G107" s="301">
        <v>0.95</v>
      </c>
      <c r="H107" s="301" t="s">
        <v>72</v>
      </c>
      <c r="I107" s="301" t="s">
        <v>84</v>
      </c>
      <c r="J107" s="301" t="s">
        <v>3949</v>
      </c>
      <c r="K107" s="301">
        <v>2.0</v>
      </c>
      <c r="L107" s="301" t="s">
        <v>73</v>
      </c>
      <c r="M107" s="301" t="s">
        <v>4078</v>
      </c>
      <c r="N107" s="301">
        <v>19.73</v>
      </c>
      <c r="O107" s="301">
        <v>26.270849696629213</v>
      </c>
      <c r="P107" s="301">
        <v>0.5095172394752115</v>
      </c>
      <c r="Q107" s="301" t="s">
        <v>3951</v>
      </c>
      <c r="R107" s="301" t="s">
        <v>4079</v>
      </c>
      <c r="S107" s="301" t="s">
        <v>4072</v>
      </c>
      <c r="T107" s="301">
        <v>2019.0</v>
      </c>
      <c r="U107" s="302" t="e">
        <v>#VALUE!</v>
      </c>
      <c r="V107" s="302" t="e">
        <v>#VALUE!</v>
      </c>
      <c r="W107" s="302" t="e">
        <v>#VALUE!</v>
      </c>
      <c r="X107" s="302" t="e">
        <v>#VALUE!</v>
      </c>
      <c r="Y107" s="302" t="e">
        <v>#VALUE!</v>
      </c>
      <c r="Z107" s="302" t="e">
        <v>#VALUE!</v>
      </c>
      <c r="AA107" s="302" t="e">
        <v>#VALUE!</v>
      </c>
      <c r="AB107" s="302" t="e">
        <v>#VALUE!</v>
      </c>
      <c r="AC107" s="302" t="e">
        <v>#VALUE!</v>
      </c>
      <c r="AD107" s="302" t="e">
        <v>#VALUE!</v>
      </c>
      <c r="AE107" s="302" t="e">
        <v>#VALUE!</v>
      </c>
      <c r="AF107" s="302" t="e">
        <v>#VALUE!</v>
      </c>
    </row>
    <row r="108" ht="12.0" customHeight="1">
      <c r="A108" s="300" t="s">
        <v>177</v>
      </c>
      <c r="B108" s="301" t="s">
        <v>3824</v>
      </c>
      <c r="C108" s="301" t="s">
        <v>2</v>
      </c>
      <c r="D108" s="301">
        <v>87.2</v>
      </c>
      <c r="E108" s="301">
        <v>43.38</v>
      </c>
      <c r="F108" s="301">
        <v>4.1</v>
      </c>
      <c r="G108" s="301">
        <v>2.1</v>
      </c>
      <c r="H108" s="301" t="s">
        <v>74</v>
      </c>
      <c r="I108" s="301" t="s">
        <v>84</v>
      </c>
      <c r="J108" s="301" t="s">
        <v>3959</v>
      </c>
      <c r="K108" s="301">
        <v>2.0</v>
      </c>
      <c r="L108" s="301" t="s">
        <v>62</v>
      </c>
      <c r="M108" s="301" t="s">
        <v>4046</v>
      </c>
      <c r="N108" s="301">
        <v>36.49</v>
      </c>
      <c r="O108" s="301">
        <v>45.74647278733032</v>
      </c>
      <c r="P108" s="301">
        <v>0.5025229357798165</v>
      </c>
      <c r="Q108" s="301" t="s">
        <v>3951</v>
      </c>
      <c r="R108" s="301" t="s">
        <v>4080</v>
      </c>
      <c r="S108" s="301" t="s">
        <v>4072</v>
      </c>
      <c r="T108" s="301">
        <v>2019.0</v>
      </c>
      <c r="U108" s="302" t="e">
        <v>#VALUE!</v>
      </c>
      <c r="V108" s="302" t="e">
        <v>#VALUE!</v>
      </c>
      <c r="W108" s="302" t="e">
        <v>#VALUE!</v>
      </c>
      <c r="X108" s="302" t="e">
        <v>#VALUE!</v>
      </c>
      <c r="Y108" s="302" t="e">
        <v>#VALUE!</v>
      </c>
      <c r="Z108" s="302" t="e">
        <v>#VALUE!</v>
      </c>
      <c r="AA108" s="302" t="e">
        <v>#VALUE!</v>
      </c>
      <c r="AB108" s="302" t="e">
        <v>#VALUE!</v>
      </c>
      <c r="AC108" s="302" t="e">
        <v>#VALUE!</v>
      </c>
      <c r="AD108" s="302" t="e">
        <v>#VALUE!</v>
      </c>
      <c r="AE108" s="302" t="e">
        <v>#VALUE!</v>
      </c>
      <c r="AF108" s="302" t="e">
        <v>#VALUE!</v>
      </c>
    </row>
    <row r="109" ht="12.0" customHeight="1">
      <c r="A109" s="300" t="s">
        <v>479</v>
      </c>
      <c r="B109" s="301" t="s">
        <v>3845</v>
      </c>
      <c r="C109" s="301" t="s">
        <v>83</v>
      </c>
      <c r="D109" s="301">
        <v>63.525000000000006</v>
      </c>
      <c r="E109" s="301">
        <v>27.96</v>
      </c>
      <c r="F109" s="301">
        <v>3.78</v>
      </c>
      <c r="G109" s="301">
        <v>5.0</v>
      </c>
      <c r="H109" s="301" t="s">
        <v>70</v>
      </c>
      <c r="I109" s="301" t="s">
        <v>81</v>
      </c>
      <c r="J109" s="301" t="s">
        <v>3959</v>
      </c>
      <c r="K109" s="301">
        <v>5.0</v>
      </c>
      <c r="L109" s="301" t="s">
        <v>62</v>
      </c>
      <c r="M109" s="301" t="s">
        <v>4046</v>
      </c>
      <c r="N109" s="301">
        <v>22.57</v>
      </c>
      <c r="O109" s="301">
        <v>29.559048703812316</v>
      </c>
      <c r="P109" s="301">
        <v>0.5598583234946871</v>
      </c>
      <c r="Q109" s="301" t="s">
        <v>3951</v>
      </c>
      <c r="R109" s="301" t="s">
        <v>3980</v>
      </c>
      <c r="S109" s="301" t="s">
        <v>4038</v>
      </c>
      <c r="T109" s="301">
        <v>2020.0</v>
      </c>
      <c r="U109" s="302" t="e">
        <v>#VALUE!</v>
      </c>
      <c r="V109" s="302" t="e">
        <v>#VALUE!</v>
      </c>
      <c r="W109" s="302" t="e">
        <v>#VALUE!</v>
      </c>
      <c r="X109" s="302" t="e">
        <v>#VALUE!</v>
      </c>
      <c r="Y109" s="302" t="e">
        <v>#VALUE!</v>
      </c>
      <c r="Z109" s="302" t="e">
        <v>#VALUE!</v>
      </c>
      <c r="AA109" s="302" t="e">
        <v>#VALUE!</v>
      </c>
      <c r="AB109" s="302" t="e">
        <v>#VALUE!</v>
      </c>
      <c r="AC109" s="302" t="e">
        <v>#VALUE!</v>
      </c>
      <c r="AD109" s="302" t="e">
        <v>#VALUE!</v>
      </c>
      <c r="AE109" s="302" t="e">
        <v>#VALUE!</v>
      </c>
      <c r="AF109" s="302" t="e">
        <v>#VALUE!</v>
      </c>
    </row>
    <row r="110" ht="12.0" customHeight="1">
      <c r="A110" s="300" t="s">
        <v>480</v>
      </c>
      <c r="B110" s="301" t="s">
        <v>3846</v>
      </c>
      <c r="C110" s="301" t="s">
        <v>83</v>
      </c>
      <c r="D110" s="301">
        <v>66.41250000000001</v>
      </c>
      <c r="E110" s="301">
        <v>37.62</v>
      </c>
      <c r="F110" s="301">
        <v>3.95</v>
      </c>
      <c r="G110" s="301">
        <v>5.0</v>
      </c>
      <c r="H110" s="301" t="s">
        <v>70</v>
      </c>
      <c r="I110" s="301" t="s">
        <v>81</v>
      </c>
      <c r="J110" s="301" t="s">
        <v>3959</v>
      </c>
      <c r="K110" s="301">
        <v>5.0</v>
      </c>
      <c r="L110" s="301" t="s">
        <v>62</v>
      </c>
      <c r="M110" s="301" t="s">
        <v>4009</v>
      </c>
      <c r="N110" s="301">
        <v>31.3</v>
      </c>
      <c r="O110" s="301">
        <v>39.715979746210785</v>
      </c>
      <c r="P110" s="301">
        <v>0.4335403726708076</v>
      </c>
      <c r="Q110" s="301" t="s">
        <v>3951</v>
      </c>
      <c r="R110" s="301" t="s">
        <v>3980</v>
      </c>
      <c r="S110" s="301" t="s">
        <v>4038</v>
      </c>
      <c r="T110" s="301">
        <v>2020.0</v>
      </c>
      <c r="U110" s="302" t="e">
        <v>#VALUE!</v>
      </c>
      <c r="V110" s="302" t="e">
        <v>#VALUE!</v>
      </c>
      <c r="W110" s="302" t="e">
        <v>#VALUE!</v>
      </c>
      <c r="X110" s="302" t="e">
        <v>#VALUE!</v>
      </c>
      <c r="Y110" s="302" t="e">
        <v>#VALUE!</v>
      </c>
      <c r="Z110" s="302" t="e">
        <v>#VALUE!</v>
      </c>
      <c r="AA110" s="302" t="e">
        <v>#VALUE!</v>
      </c>
      <c r="AB110" s="302" t="e">
        <v>#VALUE!</v>
      </c>
      <c r="AC110" s="302" t="e">
        <v>#VALUE!</v>
      </c>
      <c r="AD110" s="302" t="e">
        <v>#VALUE!</v>
      </c>
      <c r="AE110" s="302" t="e">
        <v>#VALUE!</v>
      </c>
      <c r="AF110" s="302" t="e">
        <v>#VALUE!</v>
      </c>
    </row>
    <row r="111" ht="12.0" customHeight="1">
      <c r="A111" s="300" t="s">
        <v>481</v>
      </c>
      <c r="B111" s="301" t="s">
        <v>3847</v>
      </c>
      <c r="C111" s="301" t="s">
        <v>83</v>
      </c>
      <c r="D111" s="301">
        <v>66.41250000000001</v>
      </c>
      <c r="E111" s="301">
        <v>37.43</v>
      </c>
      <c r="F111" s="301">
        <v>3.59</v>
      </c>
      <c r="G111" s="301">
        <v>5.0</v>
      </c>
      <c r="H111" s="301" t="s">
        <v>70</v>
      </c>
      <c r="I111" s="301" t="s">
        <v>81</v>
      </c>
      <c r="J111" s="301" t="s">
        <v>3959</v>
      </c>
      <c r="K111" s="301">
        <v>5.0</v>
      </c>
      <c r="L111" s="301" t="s">
        <v>62</v>
      </c>
      <c r="M111" s="301" t="s">
        <v>4009</v>
      </c>
      <c r="N111" s="301">
        <v>31.12</v>
      </c>
      <c r="O111" s="301">
        <v>39.502692135977334</v>
      </c>
      <c r="P111" s="301">
        <v>0.4364012798795408</v>
      </c>
      <c r="Q111" s="301" t="s">
        <v>3951</v>
      </c>
      <c r="R111" s="301" t="s">
        <v>3980</v>
      </c>
      <c r="S111" s="301" t="s">
        <v>4038</v>
      </c>
      <c r="T111" s="301">
        <v>2020.0</v>
      </c>
      <c r="U111" s="302" t="e">
        <v>#VALUE!</v>
      </c>
      <c r="V111" s="302" t="e">
        <v>#VALUE!</v>
      </c>
      <c r="W111" s="302" t="e">
        <v>#VALUE!</v>
      </c>
      <c r="X111" s="302" t="e">
        <v>#VALUE!</v>
      </c>
      <c r="Y111" s="302" t="e">
        <v>#VALUE!</v>
      </c>
      <c r="Z111" s="302" t="e">
        <v>#VALUE!</v>
      </c>
      <c r="AA111" s="302" t="e">
        <v>#VALUE!</v>
      </c>
      <c r="AB111" s="302" t="e">
        <v>#VALUE!</v>
      </c>
      <c r="AC111" s="302" t="e">
        <v>#VALUE!</v>
      </c>
      <c r="AD111" s="302" t="e">
        <v>#VALUE!</v>
      </c>
      <c r="AE111" s="302" t="e">
        <v>#VALUE!</v>
      </c>
      <c r="AF111" s="302" t="e">
        <v>#VALUE!</v>
      </c>
    </row>
    <row r="112" ht="12.0" customHeight="1">
      <c r="A112" s="300" t="s">
        <v>309</v>
      </c>
      <c r="B112" s="301" t="s">
        <v>3849</v>
      </c>
      <c r="C112" s="301" t="s">
        <v>8</v>
      </c>
      <c r="D112" s="301">
        <v>71.5</v>
      </c>
      <c r="E112" s="301">
        <v>35.2</v>
      </c>
      <c r="F112" s="301">
        <v>4.41</v>
      </c>
      <c r="G112" s="301">
        <v>5.6</v>
      </c>
      <c r="H112" s="301" t="s">
        <v>70</v>
      </c>
      <c r="I112" s="301" t="s">
        <v>81</v>
      </c>
      <c r="J112" s="301" t="s">
        <v>3959</v>
      </c>
      <c r="K112" s="301">
        <v>5.0</v>
      </c>
      <c r="L112" s="301" t="s">
        <v>62</v>
      </c>
      <c r="M112" s="301" t="s">
        <v>4012</v>
      </c>
      <c r="N112" s="301">
        <v>33.71</v>
      </c>
      <c r="O112" s="301">
        <v>37.138227461014374</v>
      </c>
      <c r="P112" s="301">
        <v>0.5076923076923077</v>
      </c>
      <c r="Q112" s="301" t="s">
        <v>3951</v>
      </c>
      <c r="R112" s="301" t="s">
        <v>3980</v>
      </c>
      <c r="S112" s="301" t="s">
        <v>4038</v>
      </c>
      <c r="T112" s="301">
        <v>2020.0</v>
      </c>
      <c r="U112" s="302" t="e">
        <v>#VALUE!</v>
      </c>
      <c r="V112" s="302" t="e">
        <v>#VALUE!</v>
      </c>
      <c r="W112" s="302" t="e">
        <v>#VALUE!</v>
      </c>
      <c r="X112" s="302" t="e">
        <v>#VALUE!</v>
      </c>
      <c r="Y112" s="302" t="e">
        <v>#VALUE!</v>
      </c>
      <c r="Z112" s="302" t="e">
        <v>#VALUE!</v>
      </c>
      <c r="AA112" s="302" t="e">
        <v>#VALUE!</v>
      </c>
      <c r="AB112" s="302" t="e">
        <v>#VALUE!</v>
      </c>
      <c r="AC112" s="302" t="e">
        <v>#VALUE!</v>
      </c>
      <c r="AD112" s="302" t="e">
        <v>#VALUE!</v>
      </c>
      <c r="AE112" s="302" t="e">
        <v>#VALUE!</v>
      </c>
      <c r="AF112" s="302" t="e">
        <v>#VALUE!</v>
      </c>
    </row>
    <row r="113" ht="12.0" customHeight="1">
      <c r="A113" s="300" t="s">
        <v>482</v>
      </c>
      <c r="B113" s="301" t="s">
        <v>3850</v>
      </c>
      <c r="C113" s="301" t="s">
        <v>83</v>
      </c>
      <c r="D113" s="301">
        <v>87.2</v>
      </c>
      <c r="E113" s="301">
        <v>50.83</v>
      </c>
      <c r="F113" s="301">
        <v>3.47</v>
      </c>
      <c r="G113" s="301">
        <v>3.0</v>
      </c>
      <c r="H113" s="301" t="s">
        <v>72</v>
      </c>
      <c r="I113" s="301" t="s">
        <v>84</v>
      </c>
      <c r="J113" s="301" t="s">
        <v>3959</v>
      </c>
      <c r="K113" s="301">
        <v>3.0</v>
      </c>
      <c r="L113" s="301" t="s">
        <v>62</v>
      </c>
      <c r="M113" s="301" t="s">
        <v>4012</v>
      </c>
      <c r="N113" s="301">
        <v>43.21</v>
      </c>
      <c r="O113" s="301">
        <v>53.56157852023416</v>
      </c>
      <c r="P113" s="301">
        <v>0.4170871559633028</v>
      </c>
      <c r="Q113" s="301" t="s">
        <v>3951</v>
      </c>
      <c r="R113" s="301" t="s">
        <v>3980</v>
      </c>
      <c r="S113" s="301" t="s">
        <v>4038</v>
      </c>
      <c r="T113" s="301">
        <v>2020.0</v>
      </c>
      <c r="U113" s="302" t="e">
        <v>#VALUE!</v>
      </c>
      <c r="V113" s="302" t="e">
        <v>#VALUE!</v>
      </c>
      <c r="W113" s="302" t="e">
        <v>#VALUE!</v>
      </c>
      <c r="X113" s="302" t="e">
        <v>#VALUE!</v>
      </c>
      <c r="Y113" s="302" t="e">
        <v>#VALUE!</v>
      </c>
      <c r="Z113" s="302" t="e">
        <v>#VALUE!</v>
      </c>
      <c r="AA113" s="302" t="e">
        <v>#VALUE!</v>
      </c>
      <c r="AB113" s="302" t="e">
        <v>#VALUE!</v>
      </c>
      <c r="AC113" s="302" t="e">
        <v>#VALUE!</v>
      </c>
      <c r="AD113" s="302" t="e">
        <v>#VALUE!</v>
      </c>
      <c r="AE113" s="302" t="e">
        <v>#VALUE!</v>
      </c>
      <c r="AF113" s="302" t="e">
        <v>#VALUE!</v>
      </c>
    </row>
    <row r="114" ht="12.0" customHeight="1">
      <c r="A114" s="300" t="s">
        <v>167</v>
      </c>
      <c r="B114" s="301" t="s">
        <v>3851</v>
      </c>
      <c r="C114" s="301" t="s">
        <v>2</v>
      </c>
      <c r="D114" s="301">
        <v>54.8297904</v>
      </c>
      <c r="E114" s="301">
        <v>20.27</v>
      </c>
      <c r="F114" s="301">
        <v>0.77</v>
      </c>
      <c r="G114" s="301">
        <v>5.0</v>
      </c>
      <c r="H114" s="301" t="s">
        <v>70</v>
      </c>
      <c r="I114" s="301" t="s">
        <v>84</v>
      </c>
      <c r="J114" s="301" t="s">
        <v>3949</v>
      </c>
      <c r="K114" s="301">
        <v>4.0</v>
      </c>
      <c r="L114" s="301" t="s">
        <v>66</v>
      </c>
      <c r="M114" s="301" t="s">
        <v>3981</v>
      </c>
      <c r="N114" s="301">
        <v>15.67</v>
      </c>
      <c r="O114" s="301">
        <v>21.523488884831462</v>
      </c>
      <c r="P114" s="301">
        <v>0.630310459840824</v>
      </c>
      <c r="Q114" s="301" t="s">
        <v>3951</v>
      </c>
      <c r="R114" s="301" t="s">
        <v>4037</v>
      </c>
      <c r="S114" s="301" t="s">
        <v>4072</v>
      </c>
      <c r="T114" s="301">
        <v>2020.0</v>
      </c>
      <c r="U114" s="302" t="e">
        <v>#VALUE!</v>
      </c>
      <c r="V114" s="302" t="e">
        <v>#VALUE!</v>
      </c>
      <c r="W114" s="302" t="e">
        <v>#VALUE!</v>
      </c>
      <c r="X114" s="302" t="e">
        <v>#VALUE!</v>
      </c>
      <c r="Y114" s="302" t="e">
        <v>#VALUE!</v>
      </c>
      <c r="Z114" s="302" t="e">
        <v>#VALUE!</v>
      </c>
      <c r="AA114" s="302" t="e">
        <v>#VALUE!</v>
      </c>
      <c r="AB114" s="302" t="e">
        <v>#VALUE!</v>
      </c>
      <c r="AC114" s="302" t="e">
        <v>#VALUE!</v>
      </c>
      <c r="AD114" s="302" t="e">
        <v>#VALUE!</v>
      </c>
      <c r="AE114" s="302" t="e">
        <v>#VALUE!</v>
      </c>
      <c r="AF114" s="302" t="e">
        <v>#VALUE!</v>
      </c>
    </row>
    <row r="115" ht="12.0" customHeight="1">
      <c r="A115" s="300" t="s">
        <v>165</v>
      </c>
      <c r="B115" s="301" t="s">
        <v>3852</v>
      </c>
      <c r="C115" s="301" t="s">
        <v>2</v>
      </c>
      <c r="D115" s="301">
        <v>38.043790400000006</v>
      </c>
      <c r="E115" s="301">
        <v>10.15</v>
      </c>
      <c r="F115" s="301">
        <v>0.28</v>
      </c>
      <c r="G115" s="301">
        <v>5.0</v>
      </c>
      <c r="H115" s="301" t="s">
        <v>67</v>
      </c>
      <c r="I115" s="301" t="s">
        <v>84</v>
      </c>
      <c r="J115" s="301" t="s">
        <v>3949</v>
      </c>
      <c r="K115" s="301">
        <v>3.0</v>
      </c>
      <c r="L115" s="301" t="s">
        <v>66</v>
      </c>
      <c r="M115" s="301" t="s">
        <v>3981</v>
      </c>
      <c r="N115" s="301">
        <v>6.54</v>
      </c>
      <c r="O115" s="301">
        <v>10.920133461928932</v>
      </c>
      <c r="P115" s="301">
        <v>0.7332021890226796</v>
      </c>
      <c r="Q115" s="301" t="s">
        <v>3951</v>
      </c>
      <c r="R115" s="301" t="s">
        <v>4066</v>
      </c>
      <c r="S115" s="301" t="s">
        <v>4072</v>
      </c>
      <c r="T115" s="301">
        <v>2020.0</v>
      </c>
      <c r="U115" s="302" t="e">
        <v>#VALUE!</v>
      </c>
      <c r="V115" s="302" t="e">
        <v>#VALUE!</v>
      </c>
      <c r="W115" s="302" t="e">
        <v>#VALUE!</v>
      </c>
      <c r="X115" s="302" t="e">
        <v>#VALUE!</v>
      </c>
      <c r="Y115" s="302" t="e">
        <v>#VALUE!</v>
      </c>
      <c r="Z115" s="302" t="e">
        <v>#VALUE!</v>
      </c>
      <c r="AA115" s="302" t="e">
        <v>#VALUE!</v>
      </c>
      <c r="AB115" s="302" t="e">
        <v>#VALUE!</v>
      </c>
      <c r="AC115" s="302" t="e">
        <v>#VALUE!</v>
      </c>
      <c r="AD115" s="302" t="e">
        <v>#VALUE!</v>
      </c>
      <c r="AE115" s="302" t="e">
        <v>#VALUE!</v>
      </c>
      <c r="AF115" s="302" t="e">
        <v>#VALUE!</v>
      </c>
    </row>
    <row r="116" ht="12.0" customHeight="1">
      <c r="A116" s="300" t="s">
        <v>168</v>
      </c>
      <c r="B116" s="301" t="s">
        <v>3853</v>
      </c>
      <c r="C116" s="301" t="s">
        <v>2</v>
      </c>
      <c r="D116" s="301">
        <v>49.2434096</v>
      </c>
      <c r="E116" s="301">
        <v>17.72</v>
      </c>
      <c r="F116" s="301">
        <v>0.69</v>
      </c>
      <c r="G116" s="301">
        <v>5.0</v>
      </c>
      <c r="H116" s="301" t="s">
        <v>70</v>
      </c>
      <c r="I116" s="301" t="s">
        <v>84</v>
      </c>
      <c r="J116" s="301" t="s">
        <v>3949</v>
      </c>
      <c r="K116" s="301">
        <v>3.0</v>
      </c>
      <c r="L116" s="301" t="s">
        <v>73</v>
      </c>
      <c r="M116" s="301" t="s">
        <v>3981</v>
      </c>
      <c r="N116" s="301">
        <v>13.37</v>
      </c>
      <c r="O116" s="301">
        <v>18.83683396390484</v>
      </c>
      <c r="P116" s="301">
        <v>0.6401548929300785</v>
      </c>
      <c r="Q116" s="301" t="s">
        <v>3951</v>
      </c>
      <c r="R116" s="301" t="s">
        <v>4066</v>
      </c>
      <c r="S116" s="301" t="s">
        <v>4072</v>
      </c>
      <c r="T116" s="301">
        <v>2020.0</v>
      </c>
      <c r="U116" s="302" t="e">
        <v>#VALUE!</v>
      </c>
      <c r="V116" s="302" t="e">
        <v>#VALUE!</v>
      </c>
      <c r="W116" s="302" t="e">
        <v>#VALUE!</v>
      </c>
      <c r="X116" s="302" t="e">
        <v>#VALUE!</v>
      </c>
      <c r="Y116" s="302" t="e">
        <v>#VALUE!</v>
      </c>
      <c r="Z116" s="302" t="e">
        <v>#VALUE!</v>
      </c>
      <c r="AA116" s="302" t="e">
        <v>#VALUE!</v>
      </c>
      <c r="AB116" s="302" t="e">
        <v>#VALUE!</v>
      </c>
      <c r="AC116" s="302" t="e">
        <v>#VALUE!</v>
      </c>
      <c r="AD116" s="302" t="e">
        <v>#VALUE!</v>
      </c>
      <c r="AE116" s="302" t="e">
        <v>#VALUE!</v>
      </c>
      <c r="AF116" s="302" t="e">
        <v>#VALUE!</v>
      </c>
    </row>
    <row r="117" ht="12.0" customHeight="1">
      <c r="A117" s="300" t="s">
        <v>174</v>
      </c>
      <c r="B117" s="301" t="s">
        <v>3854</v>
      </c>
      <c r="C117" s="301" t="s">
        <v>2</v>
      </c>
      <c r="D117" s="301">
        <v>99.60140960000001</v>
      </c>
      <c r="E117" s="301">
        <v>42.62</v>
      </c>
      <c r="F117" s="301">
        <v>1.81</v>
      </c>
      <c r="G117" s="301">
        <v>6.0</v>
      </c>
      <c r="H117" s="301" t="s">
        <v>72</v>
      </c>
      <c r="I117" s="301" t="s">
        <v>84</v>
      </c>
      <c r="J117" s="301" t="s">
        <v>3949</v>
      </c>
      <c r="K117" s="301">
        <v>7.0</v>
      </c>
      <c r="L117" s="301" t="s">
        <v>73</v>
      </c>
      <c r="M117" s="301" t="s">
        <v>3989</v>
      </c>
      <c r="N117" s="301">
        <v>35.8</v>
      </c>
      <c r="O117" s="301">
        <v>44.92290973418882</v>
      </c>
      <c r="P117" s="301">
        <v>0.5720944093947844</v>
      </c>
      <c r="Q117" s="301" t="s">
        <v>3951</v>
      </c>
      <c r="R117" s="301" t="s">
        <v>4081</v>
      </c>
      <c r="S117" s="301" t="s">
        <v>4072</v>
      </c>
      <c r="T117" s="301">
        <v>2020.0</v>
      </c>
      <c r="U117" s="302" t="e">
        <v>#VALUE!</v>
      </c>
      <c r="V117" s="302" t="e">
        <v>#VALUE!</v>
      </c>
      <c r="W117" s="302" t="e">
        <v>#VALUE!</v>
      </c>
      <c r="X117" s="302" t="e">
        <v>#VALUE!</v>
      </c>
      <c r="Y117" s="302" t="e">
        <v>#VALUE!</v>
      </c>
      <c r="Z117" s="302" t="e">
        <v>#VALUE!</v>
      </c>
      <c r="AA117" s="302" t="e">
        <v>#VALUE!</v>
      </c>
      <c r="AB117" s="302" t="e">
        <v>#VALUE!</v>
      </c>
      <c r="AC117" s="302" t="e">
        <v>#VALUE!</v>
      </c>
      <c r="AD117" s="302" t="e">
        <v>#VALUE!</v>
      </c>
      <c r="AE117" s="302" t="e">
        <v>#VALUE!</v>
      </c>
      <c r="AF117" s="302" t="e">
        <v>#VALUE!</v>
      </c>
    </row>
    <row r="118" ht="12.0" customHeight="1">
      <c r="A118" s="300" t="s">
        <v>194</v>
      </c>
      <c r="B118" s="301" t="s">
        <v>3855</v>
      </c>
      <c r="C118" s="301" t="s">
        <v>2</v>
      </c>
      <c r="D118" s="301">
        <v>66.02940960000001</v>
      </c>
      <c r="E118" s="301">
        <v>26.99</v>
      </c>
      <c r="F118" s="301">
        <v>1.25</v>
      </c>
      <c r="G118" s="301">
        <v>6.0</v>
      </c>
      <c r="H118" s="301" t="s">
        <v>72</v>
      </c>
      <c r="I118" s="301" t="s">
        <v>84</v>
      </c>
      <c r="J118" s="301" t="s">
        <v>3949</v>
      </c>
      <c r="K118" s="301">
        <v>3.0</v>
      </c>
      <c r="L118" s="301" t="s">
        <v>73</v>
      </c>
      <c r="M118" s="301" t="s">
        <v>4009</v>
      </c>
      <c r="N118" s="301">
        <v>21.72</v>
      </c>
      <c r="O118" s="301">
        <v>28.540165262204326</v>
      </c>
      <c r="P118" s="301">
        <v>0.5912427482919673</v>
      </c>
      <c r="Q118" s="301" t="s">
        <v>3951</v>
      </c>
      <c r="R118" s="301" t="s">
        <v>4082</v>
      </c>
      <c r="S118" s="301" t="s">
        <v>4072</v>
      </c>
      <c r="T118" s="301">
        <v>2020.0</v>
      </c>
      <c r="U118" s="302" t="e">
        <v>#VALUE!</v>
      </c>
      <c r="V118" s="302" t="e">
        <v>#VALUE!</v>
      </c>
      <c r="W118" s="302" t="e">
        <v>#VALUE!</v>
      </c>
      <c r="X118" s="302" t="e">
        <v>#VALUE!</v>
      </c>
      <c r="Y118" s="302" t="e">
        <v>#VALUE!</v>
      </c>
      <c r="Z118" s="302" t="e">
        <v>#VALUE!</v>
      </c>
      <c r="AA118" s="302" t="e">
        <v>#VALUE!</v>
      </c>
      <c r="AB118" s="302" t="e">
        <v>#VALUE!</v>
      </c>
      <c r="AC118" s="302" t="e">
        <v>#VALUE!</v>
      </c>
      <c r="AD118" s="302" t="e">
        <v>#VALUE!</v>
      </c>
      <c r="AE118" s="302" t="e">
        <v>#VALUE!</v>
      </c>
      <c r="AF118" s="302" t="e">
        <v>#VALUE!</v>
      </c>
    </row>
    <row r="119" ht="12.0" customHeight="1">
      <c r="A119" s="300" t="s">
        <v>193</v>
      </c>
      <c r="B119" s="301" t="s">
        <v>3856</v>
      </c>
      <c r="C119" s="301" t="s">
        <v>2</v>
      </c>
      <c r="D119" s="301">
        <v>49.2434096</v>
      </c>
      <c r="E119" s="301">
        <v>16.83</v>
      </c>
      <c r="F119" s="301">
        <v>0.65</v>
      </c>
      <c r="G119" s="301">
        <v>6.0</v>
      </c>
      <c r="H119" s="301" t="s">
        <v>70</v>
      </c>
      <c r="I119" s="301" t="s">
        <v>84</v>
      </c>
      <c r="J119" s="301" t="s">
        <v>3949</v>
      </c>
      <c r="K119" s="301">
        <v>3.0</v>
      </c>
      <c r="L119" s="301" t="s">
        <v>66</v>
      </c>
      <c r="M119" s="301" t="s">
        <v>4083</v>
      </c>
      <c r="N119" s="301">
        <v>12.55</v>
      </c>
      <c r="O119" s="301">
        <v>17.88352620629371</v>
      </c>
      <c r="P119" s="301">
        <v>0.6582283774273827</v>
      </c>
      <c r="Q119" s="301" t="s">
        <v>3951</v>
      </c>
      <c r="R119" s="301" t="s">
        <v>4084</v>
      </c>
      <c r="S119" s="301" t="s">
        <v>4072</v>
      </c>
      <c r="T119" s="301">
        <v>2020.0</v>
      </c>
      <c r="U119" s="302" t="e">
        <v>#VALUE!</v>
      </c>
      <c r="V119" s="302" t="e">
        <v>#VALUE!</v>
      </c>
      <c r="W119" s="302" t="e">
        <v>#VALUE!</v>
      </c>
      <c r="X119" s="302" t="e">
        <v>#VALUE!</v>
      </c>
      <c r="Y119" s="302" t="e">
        <v>#VALUE!</v>
      </c>
      <c r="Z119" s="302" t="e">
        <v>#VALUE!</v>
      </c>
      <c r="AA119" s="302" t="e">
        <v>#VALUE!</v>
      </c>
      <c r="AB119" s="302" t="e">
        <v>#VALUE!</v>
      </c>
      <c r="AC119" s="302" t="e">
        <v>#VALUE!</v>
      </c>
      <c r="AD119" s="302" t="e">
        <v>#VALUE!</v>
      </c>
      <c r="AE119" s="302" t="e">
        <v>#VALUE!</v>
      </c>
      <c r="AF119" s="302" t="e">
        <v>#VALUE!</v>
      </c>
    </row>
    <row r="120" ht="12.0" customHeight="1">
      <c r="A120" s="300" t="s">
        <v>169</v>
      </c>
      <c r="B120" s="301" t="s">
        <v>3857</v>
      </c>
      <c r="C120" s="301" t="s">
        <v>2</v>
      </c>
      <c r="D120" s="301">
        <v>38.043790400000006</v>
      </c>
      <c r="E120" s="301">
        <v>12.21</v>
      </c>
      <c r="F120" s="301">
        <v>0.25</v>
      </c>
      <c r="G120" s="301">
        <v>3.0</v>
      </c>
      <c r="H120" s="301" t="s">
        <v>65</v>
      </c>
      <c r="I120" s="301" t="s">
        <v>84</v>
      </c>
      <c r="J120" s="301" t="s">
        <v>3949</v>
      </c>
      <c r="K120" s="301">
        <v>5.0</v>
      </c>
      <c r="L120" s="301" t="s">
        <v>66</v>
      </c>
      <c r="M120" s="301" t="s">
        <v>4036</v>
      </c>
      <c r="N120" s="301">
        <v>8.4</v>
      </c>
      <c r="O120" s="301">
        <v>13.110807011952193</v>
      </c>
      <c r="P120" s="301">
        <v>0.6790540618686618</v>
      </c>
      <c r="Q120" s="301" t="s">
        <v>3951</v>
      </c>
      <c r="R120" s="301" t="s">
        <v>4085</v>
      </c>
      <c r="S120" s="301" t="s">
        <v>4072</v>
      </c>
      <c r="T120" s="301">
        <v>2020.0</v>
      </c>
      <c r="U120" s="302" t="e">
        <v>#VALUE!</v>
      </c>
      <c r="V120" s="302" t="e">
        <v>#VALUE!</v>
      </c>
      <c r="W120" s="302" t="e">
        <v>#VALUE!</v>
      </c>
      <c r="X120" s="302" t="e">
        <v>#VALUE!</v>
      </c>
      <c r="Y120" s="302" t="e">
        <v>#VALUE!</v>
      </c>
      <c r="Z120" s="302" t="e">
        <v>#VALUE!</v>
      </c>
      <c r="AA120" s="302" t="e">
        <v>#VALUE!</v>
      </c>
      <c r="AB120" s="302" t="e">
        <v>#VALUE!</v>
      </c>
      <c r="AC120" s="302" t="e">
        <v>#VALUE!</v>
      </c>
      <c r="AD120" s="302" t="e">
        <v>#VALUE!</v>
      </c>
      <c r="AE120" s="302" t="e">
        <v>#VALUE!</v>
      </c>
      <c r="AF120" s="302" t="e">
        <v>#VALUE!</v>
      </c>
    </row>
    <row r="121" ht="12.0" customHeight="1">
      <c r="A121" s="300" t="s">
        <v>170</v>
      </c>
      <c r="B121" s="301" t="s">
        <v>3858</v>
      </c>
      <c r="C121" s="301" t="s">
        <v>2</v>
      </c>
      <c r="D121" s="301">
        <v>43.6</v>
      </c>
      <c r="E121" s="301">
        <v>19.44</v>
      </c>
      <c r="F121" s="301">
        <v>0.81</v>
      </c>
      <c r="G121" s="301">
        <v>6.0</v>
      </c>
      <c r="H121" s="301" t="s">
        <v>70</v>
      </c>
      <c r="I121" s="301" t="s">
        <v>84</v>
      </c>
      <c r="J121" s="301" t="s">
        <v>3959</v>
      </c>
      <c r="K121" s="301">
        <v>2.0</v>
      </c>
      <c r="L121" s="301" t="s">
        <v>69</v>
      </c>
      <c r="M121" s="301" t="s">
        <v>4086</v>
      </c>
      <c r="N121" s="301">
        <v>14.9</v>
      </c>
      <c r="O121" s="301">
        <v>20.61320779411765</v>
      </c>
      <c r="P121" s="301">
        <v>0.5541284403669725</v>
      </c>
      <c r="Q121" s="301" t="s">
        <v>3951</v>
      </c>
      <c r="R121" s="301" t="s">
        <v>4087</v>
      </c>
      <c r="S121" s="301" t="s">
        <v>4072</v>
      </c>
      <c r="T121" s="301">
        <v>2020.0</v>
      </c>
      <c r="U121" s="302" t="e">
        <v>#VALUE!</v>
      </c>
      <c r="V121" s="302" t="e">
        <v>#VALUE!</v>
      </c>
      <c r="W121" s="302" t="e">
        <v>#VALUE!</v>
      </c>
      <c r="X121" s="302" t="e">
        <v>#VALUE!</v>
      </c>
      <c r="Y121" s="302" t="e">
        <v>#VALUE!</v>
      </c>
      <c r="Z121" s="302" t="e">
        <v>#VALUE!</v>
      </c>
      <c r="AA121" s="302" t="e">
        <v>#VALUE!</v>
      </c>
      <c r="AB121" s="302" t="e">
        <v>#VALUE!</v>
      </c>
      <c r="AC121" s="302" t="e">
        <v>#VALUE!</v>
      </c>
      <c r="AD121" s="302" t="e">
        <v>#VALUE!</v>
      </c>
      <c r="AE121" s="302" t="e">
        <v>#VALUE!</v>
      </c>
      <c r="AF121" s="302" t="e">
        <v>#VALUE!</v>
      </c>
    </row>
    <row r="122" ht="12.0" customHeight="1">
      <c r="A122" s="300" t="s">
        <v>172</v>
      </c>
      <c r="B122" s="301" t="s">
        <v>3859</v>
      </c>
      <c r="C122" s="301" t="s">
        <v>2</v>
      </c>
      <c r="D122" s="301">
        <v>111.18</v>
      </c>
      <c r="E122" s="301">
        <v>49.46</v>
      </c>
      <c r="F122" s="301">
        <v>4.24</v>
      </c>
      <c r="G122" s="301">
        <v>7.0</v>
      </c>
      <c r="H122" s="301" t="s">
        <v>72</v>
      </c>
      <c r="I122" s="301" t="s">
        <v>84</v>
      </c>
      <c r="J122" s="301" t="s">
        <v>3959</v>
      </c>
      <c r="K122" s="301">
        <v>3.0</v>
      </c>
      <c r="L122" s="301" t="s">
        <v>73</v>
      </c>
      <c r="M122" s="301" t="s">
        <v>4012</v>
      </c>
      <c r="N122" s="301">
        <v>41.98</v>
      </c>
      <c r="O122" s="301">
        <v>52.13159567924528</v>
      </c>
      <c r="P122" s="301">
        <v>0.5551358157942076</v>
      </c>
      <c r="Q122" s="301" t="s">
        <v>3951</v>
      </c>
      <c r="R122" s="301" t="s">
        <v>4088</v>
      </c>
      <c r="S122" s="301" t="s">
        <v>4072</v>
      </c>
      <c r="T122" s="301">
        <v>2020.0</v>
      </c>
      <c r="U122" s="302" t="e">
        <v>#VALUE!</v>
      </c>
      <c r="V122" s="302" t="e">
        <v>#VALUE!</v>
      </c>
      <c r="W122" s="302" t="e">
        <v>#VALUE!</v>
      </c>
      <c r="X122" s="302" t="e">
        <v>#VALUE!</v>
      </c>
      <c r="Y122" s="302" t="e">
        <v>#VALUE!</v>
      </c>
      <c r="Z122" s="302" t="e">
        <v>#VALUE!</v>
      </c>
      <c r="AA122" s="302" t="e">
        <v>#VALUE!</v>
      </c>
      <c r="AB122" s="302" t="e">
        <v>#VALUE!</v>
      </c>
      <c r="AC122" s="302" t="e">
        <v>#VALUE!</v>
      </c>
      <c r="AD122" s="302" t="e">
        <v>#VALUE!</v>
      </c>
      <c r="AE122" s="302" t="e">
        <v>#VALUE!</v>
      </c>
      <c r="AF122" s="302" t="e">
        <v>#VALUE!</v>
      </c>
    </row>
    <row r="123" ht="12.0" customHeight="1">
      <c r="A123" s="300" t="s">
        <v>188</v>
      </c>
      <c r="B123" s="301" t="s">
        <v>3860</v>
      </c>
      <c r="C123" s="301" t="s">
        <v>2</v>
      </c>
      <c r="D123" s="301">
        <v>190.75</v>
      </c>
      <c r="E123" s="301">
        <v>76.58</v>
      </c>
      <c r="F123" s="301">
        <v>6.9</v>
      </c>
      <c r="G123" s="301">
        <v>7.0</v>
      </c>
      <c r="H123" s="301" t="s">
        <v>72</v>
      </c>
      <c r="I123" s="301" t="s">
        <v>84</v>
      </c>
      <c r="J123" s="301" t="s">
        <v>3959</v>
      </c>
      <c r="K123" s="301">
        <v>5.0</v>
      </c>
      <c r="L123" s="301" t="s">
        <v>73</v>
      </c>
      <c r="M123" s="301" t="s">
        <v>4012</v>
      </c>
      <c r="N123" s="301">
        <v>66.43</v>
      </c>
      <c r="O123" s="301">
        <v>80.57700673335543</v>
      </c>
      <c r="P123" s="301">
        <v>0.5985321100917431</v>
      </c>
      <c r="Q123" s="301" t="s">
        <v>3951</v>
      </c>
      <c r="R123" s="301" t="s">
        <v>4089</v>
      </c>
      <c r="S123" s="301" t="s">
        <v>4072</v>
      </c>
      <c r="T123" s="301">
        <v>2020.0</v>
      </c>
      <c r="U123" s="302" t="e">
        <v>#VALUE!</v>
      </c>
      <c r="V123" s="302" t="e">
        <v>#VALUE!</v>
      </c>
      <c r="W123" s="302" t="e">
        <v>#VALUE!</v>
      </c>
      <c r="X123" s="302" t="e">
        <v>#VALUE!</v>
      </c>
      <c r="Y123" s="302" t="e">
        <v>#VALUE!</v>
      </c>
      <c r="Z123" s="302" t="e">
        <v>#VALUE!</v>
      </c>
      <c r="AA123" s="302" t="e">
        <v>#VALUE!</v>
      </c>
      <c r="AB123" s="302" t="e">
        <v>#VALUE!</v>
      </c>
      <c r="AC123" s="302" t="e">
        <v>#VALUE!</v>
      </c>
      <c r="AD123" s="302" t="e">
        <v>#VALUE!</v>
      </c>
      <c r="AE123" s="302" t="e">
        <v>#VALUE!</v>
      </c>
      <c r="AF123" s="302" t="e">
        <v>#VALUE!</v>
      </c>
    </row>
    <row r="124" ht="12.0" customHeight="1">
      <c r="A124" s="300" t="s">
        <v>175</v>
      </c>
      <c r="B124" s="301" t="s">
        <v>3861</v>
      </c>
      <c r="C124" s="301" t="s">
        <v>2</v>
      </c>
      <c r="D124" s="301">
        <v>49.050000000000004</v>
      </c>
      <c r="E124" s="301">
        <v>19.69</v>
      </c>
      <c r="F124" s="301">
        <v>0.79</v>
      </c>
      <c r="G124" s="301">
        <v>6.0</v>
      </c>
      <c r="H124" s="301" t="s">
        <v>70</v>
      </c>
      <c r="I124" s="301" t="s">
        <v>84</v>
      </c>
      <c r="J124" s="301" t="s">
        <v>3949</v>
      </c>
      <c r="K124" s="301">
        <v>3.0</v>
      </c>
      <c r="L124" s="301" t="s">
        <v>62</v>
      </c>
      <c r="M124" s="301" t="s">
        <v>3989</v>
      </c>
      <c r="N124" s="301">
        <v>15.13</v>
      </c>
      <c r="O124" s="301">
        <v>20.892687130813957</v>
      </c>
      <c r="P124" s="301">
        <v>0.5985728848114169</v>
      </c>
      <c r="Q124" s="301" t="s">
        <v>3951</v>
      </c>
      <c r="R124" s="301" t="s">
        <v>4082</v>
      </c>
      <c r="S124" s="301" t="s">
        <v>4072</v>
      </c>
      <c r="T124" s="301">
        <v>2020.0</v>
      </c>
      <c r="U124" s="302" t="e">
        <v>#VALUE!</v>
      </c>
      <c r="V124" s="302" t="e">
        <v>#VALUE!</v>
      </c>
      <c r="W124" s="302" t="e">
        <v>#VALUE!</v>
      </c>
      <c r="X124" s="302" t="e">
        <v>#VALUE!</v>
      </c>
      <c r="Y124" s="302" t="e">
        <v>#VALUE!</v>
      </c>
      <c r="Z124" s="302" t="e">
        <v>#VALUE!</v>
      </c>
      <c r="AA124" s="302" t="e">
        <v>#VALUE!</v>
      </c>
      <c r="AB124" s="302" t="e">
        <v>#VALUE!</v>
      </c>
      <c r="AC124" s="302" t="e">
        <v>#VALUE!</v>
      </c>
      <c r="AD124" s="302" t="e">
        <v>#VALUE!</v>
      </c>
      <c r="AE124" s="302" t="e">
        <v>#VALUE!</v>
      </c>
      <c r="AF124" s="302" t="e">
        <v>#VALUE!</v>
      </c>
    </row>
    <row r="125" ht="12.0" customHeight="1">
      <c r="A125" s="300" t="s">
        <v>176</v>
      </c>
      <c r="B125" s="301" t="s">
        <v>3862</v>
      </c>
      <c r="C125" s="301" t="s">
        <v>2</v>
      </c>
      <c r="D125" s="301">
        <v>88.40179040000001</v>
      </c>
      <c r="E125" s="301">
        <v>39.06</v>
      </c>
      <c r="F125" s="301">
        <v>2.63</v>
      </c>
      <c r="G125" s="301">
        <v>7.0</v>
      </c>
      <c r="H125" s="301" t="s">
        <v>72</v>
      </c>
      <c r="I125" s="301" t="s">
        <v>84</v>
      </c>
      <c r="J125" s="301" t="s">
        <v>3959</v>
      </c>
      <c r="K125" s="301">
        <v>3.0</v>
      </c>
      <c r="L125" s="301" t="s">
        <v>62</v>
      </c>
      <c r="M125" s="301" t="s">
        <v>3989</v>
      </c>
      <c r="N125" s="301">
        <v>32.59</v>
      </c>
      <c r="O125" s="301">
        <v>41.21556386802031</v>
      </c>
      <c r="P125" s="301">
        <v>0.5581537452662271</v>
      </c>
      <c r="Q125" s="301" t="s">
        <v>3951</v>
      </c>
      <c r="R125" s="301" t="s">
        <v>4090</v>
      </c>
      <c r="S125" s="301" t="s">
        <v>4072</v>
      </c>
      <c r="T125" s="301">
        <v>2020.0</v>
      </c>
      <c r="U125" s="302" t="e">
        <v>#VALUE!</v>
      </c>
      <c r="V125" s="302" t="e">
        <v>#VALUE!</v>
      </c>
      <c r="W125" s="302" t="e">
        <v>#VALUE!</v>
      </c>
      <c r="X125" s="302" t="e">
        <v>#VALUE!</v>
      </c>
      <c r="Y125" s="302" t="e">
        <v>#VALUE!</v>
      </c>
      <c r="Z125" s="302" t="e">
        <v>#VALUE!</v>
      </c>
      <c r="AA125" s="302" t="e">
        <v>#VALUE!</v>
      </c>
      <c r="AB125" s="302" t="e">
        <v>#VALUE!</v>
      </c>
      <c r="AC125" s="302" t="e">
        <v>#VALUE!</v>
      </c>
      <c r="AD125" s="302" t="e">
        <v>#VALUE!</v>
      </c>
      <c r="AE125" s="302" t="e">
        <v>#VALUE!</v>
      </c>
      <c r="AF125" s="302" t="e">
        <v>#VALUE!</v>
      </c>
    </row>
    <row r="126" ht="12.0" customHeight="1">
      <c r="A126" s="300" t="s">
        <v>186</v>
      </c>
      <c r="B126" s="301" t="s">
        <v>3863</v>
      </c>
      <c r="C126" s="301" t="s">
        <v>2</v>
      </c>
      <c r="D126" s="301">
        <v>66.02940960000001</v>
      </c>
      <c r="E126" s="301">
        <v>26.63</v>
      </c>
      <c r="F126" s="301">
        <v>1.15</v>
      </c>
      <c r="G126" s="301">
        <v>6.0</v>
      </c>
      <c r="H126" s="301" t="s">
        <v>70</v>
      </c>
      <c r="I126" s="301" t="s">
        <v>84</v>
      </c>
      <c r="J126" s="301" t="s">
        <v>3949</v>
      </c>
      <c r="K126" s="301">
        <v>4.0</v>
      </c>
      <c r="L126" s="301" t="s">
        <v>73</v>
      </c>
      <c r="M126" s="301" t="s">
        <v>4091</v>
      </c>
      <c r="N126" s="301">
        <v>21.39</v>
      </c>
      <c r="O126" s="301">
        <v>28.160948671443194</v>
      </c>
      <c r="P126" s="301">
        <v>0.5966948642836268</v>
      </c>
      <c r="Q126" s="301" t="s">
        <v>3951</v>
      </c>
      <c r="R126" s="301" t="s">
        <v>4092</v>
      </c>
      <c r="S126" s="301" t="s">
        <v>4072</v>
      </c>
      <c r="T126" s="301">
        <v>2020.0</v>
      </c>
      <c r="U126" s="302" t="e">
        <v>#VALUE!</v>
      </c>
      <c r="V126" s="302" t="e">
        <v>#VALUE!</v>
      </c>
      <c r="W126" s="302" t="e">
        <v>#VALUE!</v>
      </c>
      <c r="X126" s="302" t="e">
        <v>#VALUE!</v>
      </c>
      <c r="Y126" s="302" t="e">
        <v>#VALUE!</v>
      </c>
      <c r="Z126" s="302" t="e">
        <v>#VALUE!</v>
      </c>
      <c r="AA126" s="302" t="e">
        <v>#VALUE!</v>
      </c>
      <c r="AB126" s="302" t="e">
        <v>#VALUE!</v>
      </c>
      <c r="AC126" s="302" t="e">
        <v>#VALUE!</v>
      </c>
      <c r="AD126" s="302" t="e">
        <v>#VALUE!</v>
      </c>
      <c r="AE126" s="302" t="e">
        <v>#VALUE!</v>
      </c>
      <c r="AF126" s="302" t="e">
        <v>#VALUE!</v>
      </c>
    </row>
    <row r="127" ht="12.0" customHeight="1">
      <c r="A127" s="300" t="s">
        <v>189</v>
      </c>
      <c r="B127" s="301" t="s">
        <v>3864</v>
      </c>
      <c r="C127" s="301" t="s">
        <v>2</v>
      </c>
      <c r="D127" s="301">
        <v>74.12</v>
      </c>
      <c r="E127" s="301">
        <v>36.22</v>
      </c>
      <c r="F127" s="301">
        <v>2.4</v>
      </c>
      <c r="G127" s="301">
        <v>7.0</v>
      </c>
      <c r="H127" s="301" t="s">
        <v>72</v>
      </c>
      <c r="I127" s="301" t="s">
        <v>84</v>
      </c>
      <c r="J127" s="301" t="s">
        <v>3949</v>
      </c>
      <c r="K127" s="301">
        <v>3.0</v>
      </c>
      <c r="L127" s="301" t="s">
        <v>73</v>
      </c>
      <c r="M127" s="301" t="s">
        <v>3989</v>
      </c>
      <c r="N127" s="301">
        <v>30.03</v>
      </c>
      <c r="O127" s="301">
        <v>38.234691908256885</v>
      </c>
      <c r="P127" s="301">
        <v>0.5113329735563951</v>
      </c>
      <c r="Q127" s="301" t="s">
        <v>3951</v>
      </c>
      <c r="R127" s="301" t="s">
        <v>4093</v>
      </c>
      <c r="S127" s="301" t="s">
        <v>4072</v>
      </c>
      <c r="T127" s="301">
        <v>2020.0</v>
      </c>
      <c r="U127" s="302" t="e">
        <v>#VALUE!</v>
      </c>
      <c r="V127" s="302" t="e">
        <v>#VALUE!</v>
      </c>
      <c r="W127" s="302" t="e">
        <v>#VALUE!</v>
      </c>
      <c r="X127" s="302" t="e">
        <v>#VALUE!</v>
      </c>
      <c r="Y127" s="302" t="e">
        <v>#VALUE!</v>
      </c>
      <c r="Z127" s="302" t="e">
        <v>#VALUE!</v>
      </c>
      <c r="AA127" s="302" t="e">
        <v>#VALUE!</v>
      </c>
      <c r="AB127" s="302" t="e">
        <v>#VALUE!</v>
      </c>
      <c r="AC127" s="302" t="e">
        <v>#VALUE!</v>
      </c>
      <c r="AD127" s="302" t="e">
        <v>#VALUE!</v>
      </c>
      <c r="AE127" s="302" t="e">
        <v>#VALUE!</v>
      </c>
      <c r="AF127" s="302" t="e">
        <v>#VALUE!</v>
      </c>
    </row>
    <row r="128" ht="12.0" customHeight="1">
      <c r="A128" s="300" t="s">
        <v>180</v>
      </c>
      <c r="B128" s="301" t="s">
        <v>3865</v>
      </c>
      <c r="C128" s="301" t="s">
        <v>2</v>
      </c>
      <c r="D128" s="301">
        <v>66.02940960000001</v>
      </c>
      <c r="E128" s="301">
        <v>23.44</v>
      </c>
      <c r="F128" s="301">
        <v>1.26</v>
      </c>
      <c r="G128" s="301">
        <v>6.0</v>
      </c>
      <c r="H128" s="301" t="s">
        <v>70</v>
      </c>
      <c r="I128" s="301" t="s">
        <v>84</v>
      </c>
      <c r="J128" s="301" t="s">
        <v>3959</v>
      </c>
      <c r="K128" s="301">
        <v>2.0</v>
      </c>
      <c r="L128" s="301" t="s">
        <v>66</v>
      </c>
      <c r="M128" s="301" t="s">
        <v>4083</v>
      </c>
      <c r="N128" s="301">
        <v>18.51</v>
      </c>
      <c r="O128" s="301">
        <v>24.845423121338914</v>
      </c>
      <c r="P128" s="301">
        <v>0.645006669876388</v>
      </c>
      <c r="Q128" s="301" t="s">
        <v>3951</v>
      </c>
      <c r="R128" s="301" t="s">
        <v>4094</v>
      </c>
      <c r="S128" s="301" t="s">
        <v>4072</v>
      </c>
      <c r="T128" s="301">
        <v>2020.0</v>
      </c>
      <c r="U128" s="302" t="e">
        <v>#VALUE!</v>
      </c>
      <c r="V128" s="302" t="e">
        <v>#VALUE!</v>
      </c>
      <c r="W128" s="302" t="e">
        <v>#VALUE!</v>
      </c>
      <c r="X128" s="302" t="e">
        <v>#VALUE!</v>
      </c>
      <c r="Y128" s="302" t="e">
        <v>#VALUE!</v>
      </c>
      <c r="Z128" s="302" t="e">
        <v>#VALUE!</v>
      </c>
      <c r="AA128" s="302" t="e">
        <v>#VALUE!</v>
      </c>
      <c r="AB128" s="302" t="e">
        <v>#VALUE!</v>
      </c>
      <c r="AC128" s="302" t="e">
        <v>#VALUE!</v>
      </c>
      <c r="AD128" s="302" t="e">
        <v>#VALUE!</v>
      </c>
      <c r="AE128" s="302" t="e">
        <v>#VALUE!</v>
      </c>
      <c r="AF128" s="302" t="e">
        <v>#VALUE!</v>
      </c>
    </row>
    <row r="129" ht="12.0" customHeight="1">
      <c r="A129" s="300" t="s">
        <v>163</v>
      </c>
      <c r="B129" s="301" t="s">
        <v>3866</v>
      </c>
      <c r="C129" s="301" t="s">
        <v>2</v>
      </c>
      <c r="D129" s="301">
        <v>32.4574096</v>
      </c>
      <c r="E129" s="301">
        <v>10.94</v>
      </c>
      <c r="F129" s="301">
        <v>0.28</v>
      </c>
      <c r="G129" s="301">
        <v>3.0</v>
      </c>
      <c r="H129" s="301" t="s">
        <v>65</v>
      </c>
      <c r="I129" s="301" t="s">
        <v>84</v>
      </c>
      <c r="J129" s="301" t="s">
        <v>3949</v>
      </c>
      <c r="K129" s="301">
        <v>3.0</v>
      </c>
      <c r="L129" s="301" t="s">
        <v>66</v>
      </c>
      <c r="M129" s="301" t="s">
        <v>3981</v>
      </c>
      <c r="N129" s="301">
        <v>7.25</v>
      </c>
      <c r="O129" s="301">
        <v>11.757104058192956</v>
      </c>
      <c r="P129" s="301">
        <v>0.6629429108846691</v>
      </c>
      <c r="Q129" s="301" t="s">
        <v>3951</v>
      </c>
      <c r="R129" s="301" t="s">
        <v>4084</v>
      </c>
      <c r="S129" s="301" t="s">
        <v>4072</v>
      </c>
      <c r="T129" s="301">
        <v>2020.0</v>
      </c>
      <c r="U129" s="302" t="e">
        <v>#VALUE!</v>
      </c>
      <c r="V129" s="302" t="e">
        <v>#VALUE!</v>
      </c>
      <c r="W129" s="302" t="e">
        <v>#VALUE!</v>
      </c>
      <c r="X129" s="302" t="e">
        <v>#VALUE!</v>
      </c>
      <c r="Y129" s="302" t="e">
        <v>#VALUE!</v>
      </c>
      <c r="Z129" s="302" t="e">
        <v>#VALUE!</v>
      </c>
      <c r="AA129" s="302" t="e">
        <v>#VALUE!</v>
      </c>
      <c r="AB129" s="302" t="e">
        <v>#VALUE!</v>
      </c>
      <c r="AC129" s="302" t="e">
        <v>#VALUE!</v>
      </c>
      <c r="AD129" s="302" t="e">
        <v>#VALUE!</v>
      </c>
      <c r="AE129" s="302" t="e">
        <v>#VALUE!</v>
      </c>
      <c r="AF129" s="302" t="e">
        <v>#VALUE!</v>
      </c>
    </row>
    <row r="130" ht="12.0" customHeight="1">
      <c r="A130" s="300" t="s">
        <v>173</v>
      </c>
      <c r="B130" s="301" t="s">
        <v>3867</v>
      </c>
      <c r="C130" s="301" t="s">
        <v>2</v>
      </c>
      <c r="D130" s="301">
        <v>133.1734096</v>
      </c>
      <c r="E130" s="301">
        <v>47.42</v>
      </c>
      <c r="F130" s="301">
        <v>5.94</v>
      </c>
      <c r="G130" s="301">
        <v>8.0</v>
      </c>
      <c r="H130" s="301" t="s">
        <v>74</v>
      </c>
      <c r="I130" s="301" t="s">
        <v>84</v>
      </c>
      <c r="J130" s="301" t="s">
        <v>3959</v>
      </c>
      <c r="K130" s="301">
        <v>2.0</v>
      </c>
      <c r="L130" s="301" t="s">
        <v>69</v>
      </c>
      <c r="M130" s="301">
        <v>0.0</v>
      </c>
      <c r="N130" s="301">
        <v>40.23</v>
      </c>
      <c r="O130" s="301">
        <v>50.08034506477953</v>
      </c>
      <c r="P130" s="301">
        <v>0.6439229111694982</v>
      </c>
      <c r="Q130" s="301" t="s">
        <v>3951</v>
      </c>
      <c r="R130" s="301" t="s">
        <v>4095</v>
      </c>
      <c r="S130" s="301" t="s">
        <v>4072</v>
      </c>
      <c r="T130" s="301">
        <v>2020.0</v>
      </c>
      <c r="U130" s="302" t="e">
        <v>#VALUE!</v>
      </c>
      <c r="V130" s="302" t="e">
        <v>#VALUE!</v>
      </c>
      <c r="W130" s="302" t="e">
        <v>#VALUE!</v>
      </c>
      <c r="X130" s="302" t="e">
        <v>#VALUE!</v>
      </c>
      <c r="Y130" s="302" t="e">
        <v>#VALUE!</v>
      </c>
      <c r="Z130" s="302" t="e">
        <v>#VALUE!</v>
      </c>
      <c r="AA130" s="302" t="e">
        <v>#VALUE!</v>
      </c>
      <c r="AB130" s="302" t="e">
        <v>#VALUE!</v>
      </c>
      <c r="AC130" s="302" t="e">
        <v>#VALUE!</v>
      </c>
      <c r="AD130" s="302" t="e">
        <v>#VALUE!</v>
      </c>
      <c r="AE130" s="302" t="e">
        <v>#VALUE!</v>
      </c>
      <c r="AF130" s="302" t="e">
        <v>#VALUE!</v>
      </c>
    </row>
    <row r="131" ht="12.0" customHeight="1">
      <c r="A131" s="300" t="s">
        <v>191</v>
      </c>
      <c r="B131" s="301" t="s">
        <v>3868</v>
      </c>
      <c r="C131" s="301" t="s">
        <v>2</v>
      </c>
      <c r="D131" s="301">
        <v>144.3596</v>
      </c>
      <c r="E131" s="301">
        <v>58.96</v>
      </c>
      <c r="F131" s="301">
        <v>13.75</v>
      </c>
      <c r="G131" s="301">
        <v>4.0</v>
      </c>
      <c r="H131" s="301" t="s">
        <v>74</v>
      </c>
      <c r="I131" s="301" t="s">
        <v>84</v>
      </c>
      <c r="J131" s="301" t="s">
        <v>3949</v>
      </c>
      <c r="K131" s="301">
        <v>1.0</v>
      </c>
      <c r="L131" s="301" t="s">
        <v>73</v>
      </c>
      <c r="M131" s="301">
        <v>0.0</v>
      </c>
      <c r="N131" s="301">
        <v>50.64</v>
      </c>
      <c r="O131" s="301">
        <v>62.18758247948165</v>
      </c>
      <c r="P131" s="301">
        <v>0.5915754823371635</v>
      </c>
      <c r="Q131" s="301" t="s">
        <v>3951</v>
      </c>
      <c r="R131" s="301" t="s">
        <v>4084</v>
      </c>
      <c r="S131" s="301" t="s">
        <v>4072</v>
      </c>
      <c r="T131" s="301">
        <v>2020.0</v>
      </c>
      <c r="U131" s="302" t="e">
        <v>#VALUE!</v>
      </c>
      <c r="V131" s="302" t="e">
        <v>#VALUE!</v>
      </c>
      <c r="W131" s="302" t="e">
        <v>#VALUE!</v>
      </c>
      <c r="X131" s="302" t="e">
        <v>#VALUE!</v>
      </c>
      <c r="Y131" s="302" t="e">
        <v>#VALUE!</v>
      </c>
      <c r="Z131" s="302" t="e">
        <v>#VALUE!</v>
      </c>
      <c r="AA131" s="302" t="e">
        <v>#VALUE!</v>
      </c>
      <c r="AB131" s="302" t="e">
        <v>#VALUE!</v>
      </c>
      <c r="AC131" s="302" t="e">
        <v>#VALUE!</v>
      </c>
      <c r="AD131" s="302" t="e">
        <v>#VALUE!</v>
      </c>
      <c r="AE131" s="302" t="e">
        <v>#VALUE!</v>
      </c>
      <c r="AF131" s="302" t="e">
        <v>#VALUE!</v>
      </c>
    </row>
    <row r="132" ht="12.0" customHeight="1">
      <c r="A132" s="300" t="s">
        <v>192</v>
      </c>
      <c r="B132" s="301" t="s">
        <v>3869</v>
      </c>
      <c r="C132" s="301" t="s">
        <v>2</v>
      </c>
      <c r="D132" s="301">
        <v>144.3596</v>
      </c>
      <c r="E132" s="301">
        <v>60.1</v>
      </c>
      <c r="F132" s="301">
        <v>0.0</v>
      </c>
      <c r="G132" s="301">
        <v>4.0</v>
      </c>
      <c r="H132" s="301" t="s">
        <v>74</v>
      </c>
      <c r="I132" s="301" t="s">
        <v>84</v>
      </c>
      <c r="J132" s="301" t="s">
        <v>3959</v>
      </c>
      <c r="K132" s="301">
        <v>1.0</v>
      </c>
      <c r="L132" s="301" t="s">
        <v>73</v>
      </c>
      <c r="M132" s="301">
        <v>0.0</v>
      </c>
      <c r="N132" s="301">
        <v>51.67</v>
      </c>
      <c r="O132" s="301">
        <v>63.386697076857935</v>
      </c>
      <c r="P132" s="301">
        <v>0.5836785361001278</v>
      </c>
      <c r="Q132" s="301" t="s">
        <v>3951</v>
      </c>
      <c r="R132" s="301" t="s">
        <v>4096</v>
      </c>
      <c r="S132" s="301" t="s">
        <v>4072</v>
      </c>
      <c r="T132" s="301">
        <v>2020.0</v>
      </c>
      <c r="U132" s="302" t="e">
        <v>#VALUE!</v>
      </c>
      <c r="V132" s="302" t="e">
        <v>#VALUE!</v>
      </c>
      <c r="W132" s="302" t="e">
        <v>#VALUE!</v>
      </c>
      <c r="X132" s="302" t="e">
        <v>#VALUE!</v>
      </c>
      <c r="Y132" s="302" t="e">
        <v>#VALUE!</v>
      </c>
      <c r="Z132" s="302" t="e">
        <v>#VALUE!</v>
      </c>
      <c r="AA132" s="302" t="e">
        <v>#VALUE!</v>
      </c>
      <c r="AB132" s="302" t="e">
        <v>#VALUE!</v>
      </c>
      <c r="AC132" s="302" t="e">
        <v>#VALUE!</v>
      </c>
      <c r="AD132" s="302" t="e">
        <v>#VALUE!</v>
      </c>
      <c r="AE132" s="302" t="e">
        <v>#VALUE!</v>
      </c>
      <c r="AF132" s="302" t="e">
        <v>#VALUE!</v>
      </c>
    </row>
    <row r="133" ht="12.0" customHeight="1">
      <c r="A133" s="300" t="s">
        <v>184</v>
      </c>
      <c r="B133" s="301" t="s">
        <v>3870</v>
      </c>
      <c r="C133" s="301" t="s">
        <v>2</v>
      </c>
      <c r="D133" s="301">
        <v>211.5036</v>
      </c>
      <c r="E133" s="301">
        <v>67.66</v>
      </c>
      <c r="F133" s="301">
        <v>0.0</v>
      </c>
      <c r="G133" s="301">
        <v>8.0</v>
      </c>
      <c r="H133" s="301" t="s">
        <v>74</v>
      </c>
      <c r="I133" s="301" t="s">
        <v>84</v>
      </c>
      <c r="J133" s="301" t="s">
        <v>3959</v>
      </c>
      <c r="K133" s="301">
        <v>2.0</v>
      </c>
      <c r="L133" s="301" t="s">
        <v>66</v>
      </c>
      <c r="M133" s="301">
        <v>0.0</v>
      </c>
      <c r="N133" s="301">
        <v>58.49</v>
      </c>
      <c r="O133" s="301">
        <v>71.31704602988978</v>
      </c>
      <c r="P133" s="301">
        <v>0.6801000077540051</v>
      </c>
      <c r="Q133" s="301" t="s">
        <v>3951</v>
      </c>
      <c r="R133" s="301" t="s">
        <v>4097</v>
      </c>
      <c r="S133" s="301" t="s">
        <v>4072</v>
      </c>
      <c r="T133" s="301">
        <v>2020.0</v>
      </c>
      <c r="U133" s="302" t="e">
        <v>#VALUE!</v>
      </c>
      <c r="V133" s="302" t="e">
        <v>#VALUE!</v>
      </c>
      <c r="W133" s="302" t="e">
        <v>#VALUE!</v>
      </c>
      <c r="X133" s="302" t="e">
        <v>#VALUE!</v>
      </c>
      <c r="Y133" s="302" t="e">
        <v>#VALUE!</v>
      </c>
      <c r="Z133" s="302" t="e">
        <v>#VALUE!</v>
      </c>
      <c r="AA133" s="302" t="e">
        <v>#VALUE!</v>
      </c>
      <c r="AB133" s="302" t="e">
        <v>#VALUE!</v>
      </c>
      <c r="AC133" s="302" t="e">
        <v>#VALUE!</v>
      </c>
      <c r="AD133" s="302" t="e">
        <v>#VALUE!</v>
      </c>
      <c r="AE133" s="302" t="e">
        <v>#VALUE!</v>
      </c>
      <c r="AF133" s="302" t="e">
        <v>#VALUE!</v>
      </c>
    </row>
    <row r="134" ht="12.0" customHeight="1">
      <c r="A134" s="300" t="s">
        <v>182</v>
      </c>
      <c r="B134" s="301" t="s">
        <v>3871</v>
      </c>
      <c r="C134" s="301" t="s">
        <v>2</v>
      </c>
      <c r="D134" s="301">
        <v>144.3596</v>
      </c>
      <c r="E134" s="301">
        <v>59.14</v>
      </c>
      <c r="F134" s="301">
        <v>2.94</v>
      </c>
      <c r="G134" s="301">
        <v>6.0</v>
      </c>
      <c r="H134" s="301" t="s">
        <v>72</v>
      </c>
      <c r="I134" s="301" t="s">
        <v>84</v>
      </c>
      <c r="J134" s="301" t="s">
        <v>3949</v>
      </c>
      <c r="K134" s="301">
        <v>2.0</v>
      </c>
      <c r="L134" s="301" t="s">
        <v>66</v>
      </c>
      <c r="M134" s="301">
        <v>0.0</v>
      </c>
      <c r="N134" s="301">
        <v>50.8</v>
      </c>
      <c r="O134" s="301">
        <v>62.38335873893327</v>
      </c>
      <c r="P134" s="301">
        <v>0.5903285960892105</v>
      </c>
      <c r="Q134" s="301" t="s">
        <v>3951</v>
      </c>
      <c r="R134" s="301" t="s">
        <v>4085</v>
      </c>
      <c r="S134" s="301" t="s">
        <v>4072</v>
      </c>
      <c r="T134" s="301">
        <v>2020.0</v>
      </c>
      <c r="U134" s="302" t="e">
        <v>#VALUE!</v>
      </c>
      <c r="V134" s="302" t="e">
        <v>#VALUE!</v>
      </c>
      <c r="W134" s="302" t="e">
        <v>#VALUE!</v>
      </c>
      <c r="X134" s="302" t="e">
        <v>#VALUE!</v>
      </c>
      <c r="Y134" s="302" t="e">
        <v>#VALUE!</v>
      </c>
      <c r="Z134" s="302" t="e">
        <v>#VALUE!</v>
      </c>
      <c r="AA134" s="302" t="e">
        <v>#VALUE!</v>
      </c>
      <c r="AB134" s="302" t="e">
        <v>#VALUE!</v>
      </c>
      <c r="AC134" s="302" t="e">
        <v>#VALUE!</v>
      </c>
      <c r="AD134" s="302" t="e">
        <v>#VALUE!</v>
      </c>
      <c r="AE134" s="302" t="e">
        <v>#VALUE!</v>
      </c>
      <c r="AF134" s="302" t="e">
        <v>#VALUE!</v>
      </c>
    </row>
    <row r="135" ht="12.0" customHeight="1">
      <c r="A135" s="300" t="s">
        <v>178</v>
      </c>
      <c r="B135" s="301" t="s">
        <v>3872</v>
      </c>
      <c r="C135" s="301" t="s">
        <v>2</v>
      </c>
      <c r="D135" s="301">
        <v>133.1734096</v>
      </c>
      <c r="E135" s="301">
        <v>57.53</v>
      </c>
      <c r="F135" s="301">
        <v>2.42</v>
      </c>
      <c r="G135" s="301">
        <v>3.0</v>
      </c>
      <c r="H135" s="301" t="s">
        <v>67</v>
      </c>
      <c r="I135" s="301" t="s">
        <v>84</v>
      </c>
      <c r="J135" s="301" t="s">
        <v>3949</v>
      </c>
      <c r="K135" s="301">
        <v>12.0</v>
      </c>
      <c r="L135" s="301" t="s">
        <v>66</v>
      </c>
      <c r="M135" s="301">
        <v>0.0</v>
      </c>
      <c r="N135" s="301">
        <v>49.26</v>
      </c>
      <c r="O135" s="301">
        <v>60.62093639272073</v>
      </c>
      <c r="P135" s="301">
        <v>0.5680068553264705</v>
      </c>
      <c r="Q135" s="301" t="s">
        <v>3951</v>
      </c>
      <c r="R135" s="301" t="s">
        <v>4098</v>
      </c>
      <c r="S135" s="301" t="s">
        <v>4072</v>
      </c>
      <c r="T135" s="301">
        <v>2020.0</v>
      </c>
      <c r="U135" s="302" t="e">
        <v>#VALUE!</v>
      </c>
      <c r="V135" s="302" t="e">
        <v>#VALUE!</v>
      </c>
      <c r="W135" s="302" t="e">
        <v>#VALUE!</v>
      </c>
      <c r="X135" s="302" t="e">
        <v>#VALUE!</v>
      </c>
      <c r="Y135" s="302" t="e">
        <v>#VALUE!</v>
      </c>
      <c r="Z135" s="302" t="e">
        <v>#VALUE!</v>
      </c>
      <c r="AA135" s="302" t="e">
        <v>#VALUE!</v>
      </c>
      <c r="AB135" s="302" t="e">
        <v>#VALUE!</v>
      </c>
      <c r="AC135" s="302" t="e">
        <v>#VALUE!</v>
      </c>
      <c r="AD135" s="302" t="e">
        <v>#VALUE!</v>
      </c>
      <c r="AE135" s="302" t="e">
        <v>#VALUE!</v>
      </c>
      <c r="AF135" s="302" t="e">
        <v>#VALUE!</v>
      </c>
    </row>
    <row r="136" ht="12.0" customHeight="1">
      <c r="A136" s="300" t="s">
        <v>190</v>
      </c>
      <c r="B136" s="301" t="s">
        <v>3873</v>
      </c>
      <c r="C136" s="301" t="s">
        <v>2</v>
      </c>
      <c r="D136" s="301">
        <v>88.40179040000001</v>
      </c>
      <c r="E136" s="301">
        <v>28.12</v>
      </c>
      <c r="F136" s="301">
        <v>0.0</v>
      </c>
      <c r="G136" s="301">
        <v>7.0</v>
      </c>
      <c r="H136" s="301" t="s">
        <v>74</v>
      </c>
      <c r="I136" s="301" t="s">
        <v>84</v>
      </c>
      <c r="J136" s="301" t="s">
        <v>3959</v>
      </c>
      <c r="K136" s="301">
        <v>1.0</v>
      </c>
      <c r="L136" s="301" t="s">
        <v>73</v>
      </c>
      <c r="M136" s="301">
        <v>0.0</v>
      </c>
      <c r="N136" s="301">
        <v>22.81</v>
      </c>
      <c r="O136" s="301">
        <v>29.80625960344828</v>
      </c>
      <c r="P136" s="301">
        <v>0.6819068949535665</v>
      </c>
      <c r="Q136" s="301" t="s">
        <v>3951</v>
      </c>
      <c r="R136" s="301" t="s">
        <v>4099</v>
      </c>
      <c r="S136" s="301" t="s">
        <v>4072</v>
      </c>
      <c r="T136" s="301">
        <v>2020.0</v>
      </c>
      <c r="U136" s="302" t="e">
        <v>#VALUE!</v>
      </c>
      <c r="V136" s="302" t="e">
        <v>#VALUE!</v>
      </c>
      <c r="W136" s="302" t="e">
        <v>#VALUE!</v>
      </c>
      <c r="X136" s="302" t="e">
        <v>#VALUE!</v>
      </c>
      <c r="Y136" s="302" t="e">
        <v>#VALUE!</v>
      </c>
      <c r="Z136" s="302" t="e">
        <v>#VALUE!</v>
      </c>
      <c r="AA136" s="302" t="e">
        <v>#VALUE!</v>
      </c>
      <c r="AB136" s="302" t="e">
        <v>#VALUE!</v>
      </c>
      <c r="AC136" s="302" t="e">
        <v>#VALUE!</v>
      </c>
      <c r="AD136" s="302" t="e">
        <v>#VALUE!</v>
      </c>
      <c r="AE136" s="302" t="e">
        <v>#VALUE!</v>
      </c>
      <c r="AF136" s="302" t="e">
        <v>#VALUE!</v>
      </c>
    </row>
    <row r="137" ht="12.0" customHeight="1">
      <c r="A137" s="300" t="s">
        <v>196</v>
      </c>
      <c r="B137" s="301" t="s">
        <v>3874</v>
      </c>
      <c r="C137" s="301" t="s">
        <v>3</v>
      </c>
      <c r="D137" s="301">
        <v>38.043790400000006</v>
      </c>
      <c r="E137" s="301">
        <v>12.73</v>
      </c>
      <c r="F137" s="301">
        <v>0.18</v>
      </c>
      <c r="G137" s="301">
        <v>1.0</v>
      </c>
      <c r="H137" s="301" t="s">
        <v>63</v>
      </c>
      <c r="I137" s="301" t="s">
        <v>84</v>
      </c>
      <c r="J137" s="301" t="s">
        <v>3949</v>
      </c>
      <c r="K137" s="301">
        <v>7.0</v>
      </c>
      <c r="L137" s="301" t="s">
        <v>64</v>
      </c>
      <c r="M137" s="301" t="s">
        <v>4100</v>
      </c>
      <c r="N137" s="301">
        <v>8.87</v>
      </c>
      <c r="O137" s="301">
        <v>13.675043840707964</v>
      </c>
      <c r="P137" s="301">
        <v>0.665385602587065</v>
      </c>
      <c r="Q137" s="301" t="s">
        <v>3951</v>
      </c>
      <c r="R137" s="301" t="s">
        <v>4101</v>
      </c>
      <c r="S137" s="301" t="s">
        <v>4102</v>
      </c>
      <c r="T137" s="301">
        <v>2020.0</v>
      </c>
      <c r="U137" s="302" t="e">
        <v>#VALUE!</v>
      </c>
      <c r="V137" s="302" t="e">
        <v>#VALUE!</v>
      </c>
      <c r="W137" s="302" t="e">
        <v>#VALUE!</v>
      </c>
      <c r="X137" s="302" t="e">
        <v>#VALUE!</v>
      </c>
      <c r="Y137" s="302" t="e">
        <v>#VALUE!</v>
      </c>
      <c r="Z137" s="302" t="e">
        <v>#VALUE!</v>
      </c>
      <c r="AA137" s="302" t="e">
        <v>#VALUE!</v>
      </c>
      <c r="AB137" s="302" t="e">
        <v>#VALUE!</v>
      </c>
      <c r="AC137" s="302" t="e">
        <v>#VALUE!</v>
      </c>
      <c r="AD137" s="302" t="e">
        <v>#VALUE!</v>
      </c>
      <c r="AE137" s="302" t="e">
        <v>#VALUE!</v>
      </c>
      <c r="AF137" s="302" t="e">
        <v>#VALUE!</v>
      </c>
    </row>
    <row r="138" ht="12.0" customHeight="1">
      <c r="A138" s="300" t="s">
        <v>197</v>
      </c>
      <c r="B138" s="301" t="s">
        <v>3875</v>
      </c>
      <c r="C138" s="301" t="s">
        <v>3</v>
      </c>
      <c r="D138" s="301">
        <v>54.8297904</v>
      </c>
      <c r="E138" s="301">
        <v>21.74</v>
      </c>
      <c r="F138" s="301">
        <v>0.73</v>
      </c>
      <c r="G138" s="301">
        <v>2.0</v>
      </c>
      <c r="H138" s="301" t="s">
        <v>65</v>
      </c>
      <c r="I138" s="301" t="s">
        <v>84</v>
      </c>
      <c r="J138" s="301" t="s">
        <v>3949</v>
      </c>
      <c r="K138" s="301">
        <v>8.0</v>
      </c>
      <c r="L138" s="301" t="s">
        <v>64</v>
      </c>
      <c r="M138" s="301" t="s">
        <v>4083</v>
      </c>
      <c r="N138" s="301">
        <v>17.0</v>
      </c>
      <c r="O138" s="301">
        <v>23.091969381107496</v>
      </c>
      <c r="P138" s="301">
        <v>0.6035002169185749</v>
      </c>
      <c r="Q138" s="301" t="s">
        <v>3951</v>
      </c>
      <c r="R138" s="301" t="s">
        <v>4103</v>
      </c>
      <c r="S138" s="301" t="s">
        <v>4102</v>
      </c>
      <c r="T138" s="301">
        <v>2020.0</v>
      </c>
      <c r="U138" s="302" t="e">
        <v>#VALUE!</v>
      </c>
      <c r="V138" s="302" t="e">
        <v>#VALUE!</v>
      </c>
      <c r="W138" s="302" t="e">
        <v>#VALUE!</v>
      </c>
      <c r="X138" s="302" t="e">
        <v>#VALUE!</v>
      </c>
      <c r="Y138" s="302" t="e">
        <v>#VALUE!</v>
      </c>
      <c r="Z138" s="302" t="e">
        <v>#VALUE!</v>
      </c>
      <c r="AA138" s="302" t="e">
        <v>#VALUE!</v>
      </c>
      <c r="AB138" s="302" t="e">
        <v>#VALUE!</v>
      </c>
      <c r="AC138" s="302" t="e">
        <v>#VALUE!</v>
      </c>
      <c r="AD138" s="302" t="e">
        <v>#VALUE!</v>
      </c>
      <c r="AE138" s="302" t="e">
        <v>#VALUE!</v>
      </c>
      <c r="AF138" s="302" t="e">
        <v>#VALUE!</v>
      </c>
    </row>
    <row r="139" ht="12.0" customHeight="1">
      <c r="A139" s="300" t="s">
        <v>198</v>
      </c>
      <c r="B139" s="301" t="s">
        <v>3876</v>
      </c>
      <c r="C139" s="301" t="s">
        <v>3</v>
      </c>
      <c r="D139" s="301">
        <v>80.66000000000001</v>
      </c>
      <c r="E139" s="301">
        <v>34.35</v>
      </c>
      <c r="F139" s="301">
        <v>1.78</v>
      </c>
      <c r="G139" s="301">
        <v>3.0</v>
      </c>
      <c r="H139" s="301" t="s">
        <v>67</v>
      </c>
      <c r="I139" s="301" t="s">
        <v>84</v>
      </c>
      <c r="J139" s="301" t="s">
        <v>3949</v>
      </c>
      <c r="K139" s="301">
        <v>4.0</v>
      </c>
      <c r="L139" s="301" t="s">
        <v>62</v>
      </c>
      <c r="M139" s="301" t="s">
        <v>4083</v>
      </c>
      <c r="N139" s="301">
        <v>28.36</v>
      </c>
      <c r="O139" s="301">
        <v>36.2644401849711</v>
      </c>
      <c r="P139" s="301">
        <v>0.5741383585420283</v>
      </c>
      <c r="Q139" s="301" t="s">
        <v>3951</v>
      </c>
      <c r="R139" s="301" t="s">
        <v>4104</v>
      </c>
      <c r="S139" s="301" t="s">
        <v>4102</v>
      </c>
      <c r="T139" s="301">
        <v>2020.0</v>
      </c>
      <c r="U139" s="302" t="e">
        <v>#VALUE!</v>
      </c>
      <c r="V139" s="302" t="e">
        <v>#VALUE!</v>
      </c>
      <c r="W139" s="302" t="e">
        <v>#VALUE!</v>
      </c>
      <c r="X139" s="302" t="e">
        <v>#VALUE!</v>
      </c>
      <c r="Y139" s="302" t="e">
        <v>#VALUE!</v>
      </c>
      <c r="Z139" s="302" t="e">
        <v>#VALUE!</v>
      </c>
      <c r="AA139" s="302" t="e">
        <v>#VALUE!</v>
      </c>
      <c r="AB139" s="302" t="e">
        <v>#VALUE!</v>
      </c>
      <c r="AC139" s="302" t="e">
        <v>#VALUE!</v>
      </c>
      <c r="AD139" s="302" t="e">
        <v>#VALUE!</v>
      </c>
      <c r="AE139" s="302" t="e">
        <v>#VALUE!</v>
      </c>
      <c r="AF139" s="302" t="e">
        <v>#VALUE!</v>
      </c>
    </row>
    <row r="140" ht="12.0" customHeight="1">
      <c r="A140" s="300" t="s">
        <v>199</v>
      </c>
      <c r="B140" s="301" t="s">
        <v>3877</v>
      </c>
      <c r="C140" s="301" t="s">
        <v>3</v>
      </c>
      <c r="D140" s="301">
        <v>92.65</v>
      </c>
      <c r="E140" s="301">
        <v>46.52</v>
      </c>
      <c r="F140" s="301">
        <v>0.0</v>
      </c>
      <c r="G140" s="301">
        <v>4.0</v>
      </c>
      <c r="H140" s="301" t="s">
        <v>70</v>
      </c>
      <c r="I140" s="301" t="s">
        <v>84</v>
      </c>
      <c r="J140" s="301" t="s">
        <v>3959</v>
      </c>
      <c r="K140" s="301">
        <v>3.0</v>
      </c>
      <c r="L140" s="301" t="s">
        <v>62</v>
      </c>
      <c r="M140" s="301">
        <v>0.0</v>
      </c>
      <c r="N140" s="301">
        <v>39.33</v>
      </c>
      <c r="O140" s="301">
        <v>49.0533014117647</v>
      </c>
      <c r="P140" s="301">
        <v>0.4978953049109552</v>
      </c>
      <c r="Q140" s="301" t="s">
        <v>3951</v>
      </c>
      <c r="R140" s="301" t="s">
        <v>4105</v>
      </c>
      <c r="S140" s="301" t="s">
        <v>4102</v>
      </c>
      <c r="T140" s="301">
        <v>2020.0</v>
      </c>
      <c r="U140" s="302" t="e">
        <v>#VALUE!</v>
      </c>
      <c r="V140" s="302" t="e">
        <v>#VALUE!</v>
      </c>
      <c r="W140" s="302" t="e">
        <v>#VALUE!</v>
      </c>
      <c r="X140" s="302" t="e">
        <v>#VALUE!</v>
      </c>
      <c r="Y140" s="302" t="e">
        <v>#VALUE!</v>
      </c>
      <c r="Z140" s="302" t="e">
        <v>#VALUE!</v>
      </c>
      <c r="AA140" s="302" t="e">
        <v>#VALUE!</v>
      </c>
      <c r="AB140" s="302" t="e">
        <v>#VALUE!</v>
      </c>
      <c r="AC140" s="302" t="e">
        <v>#VALUE!</v>
      </c>
      <c r="AD140" s="302" t="e">
        <v>#VALUE!</v>
      </c>
      <c r="AE140" s="302" t="e">
        <v>#VALUE!</v>
      </c>
      <c r="AF140" s="302" t="e">
        <v>#VALUE!</v>
      </c>
    </row>
    <row r="141" ht="12.0" customHeight="1">
      <c r="A141" s="300" t="s">
        <v>200</v>
      </c>
      <c r="B141" s="301" t="s">
        <v>3878</v>
      </c>
      <c r="C141" s="301" t="s">
        <v>3</v>
      </c>
      <c r="D141" s="301">
        <v>144.3596</v>
      </c>
      <c r="E141" s="301">
        <v>66.32</v>
      </c>
      <c r="F141" s="301">
        <v>0.0</v>
      </c>
      <c r="G141" s="301">
        <v>5.0</v>
      </c>
      <c r="H141" s="301" t="s">
        <v>72</v>
      </c>
      <c r="I141" s="301" t="s">
        <v>84</v>
      </c>
      <c r="J141" s="301" t="s">
        <v>3959</v>
      </c>
      <c r="K141" s="301">
        <v>3.0</v>
      </c>
      <c r="L141" s="301" t="s">
        <v>62</v>
      </c>
      <c r="M141" s="301">
        <v>0.0</v>
      </c>
      <c r="N141" s="301">
        <v>57.17</v>
      </c>
      <c r="O141" s="301">
        <v>69.794026676132</v>
      </c>
      <c r="P141" s="301">
        <v>0.5405916890875286</v>
      </c>
      <c r="Q141" s="301" t="s">
        <v>3951</v>
      </c>
      <c r="R141" s="301" t="s">
        <v>4088</v>
      </c>
      <c r="S141" s="301" t="s">
        <v>4102</v>
      </c>
      <c r="T141" s="301">
        <v>2020.0</v>
      </c>
      <c r="U141" s="302" t="e">
        <v>#VALUE!</v>
      </c>
      <c r="V141" s="302" t="e">
        <v>#VALUE!</v>
      </c>
      <c r="W141" s="302" t="e">
        <v>#VALUE!</v>
      </c>
      <c r="X141" s="302" t="e">
        <v>#VALUE!</v>
      </c>
      <c r="Y141" s="302" t="e">
        <v>#VALUE!</v>
      </c>
      <c r="Z141" s="302" t="e">
        <v>#VALUE!</v>
      </c>
      <c r="AA141" s="302" t="e">
        <v>#VALUE!</v>
      </c>
      <c r="AB141" s="302" t="e">
        <v>#VALUE!</v>
      </c>
      <c r="AC141" s="302" t="e">
        <v>#VALUE!</v>
      </c>
      <c r="AD141" s="302" t="e">
        <v>#VALUE!</v>
      </c>
      <c r="AE141" s="302" t="e">
        <v>#VALUE!</v>
      </c>
      <c r="AF141" s="302" t="e">
        <v>#VALUE!</v>
      </c>
    </row>
    <row r="142" ht="12.0" customHeight="1">
      <c r="A142" s="300" t="s">
        <v>201</v>
      </c>
      <c r="B142" s="301" t="s">
        <v>3879</v>
      </c>
      <c r="C142" s="301" t="s">
        <v>3</v>
      </c>
      <c r="D142" s="301">
        <v>174.4</v>
      </c>
      <c r="E142" s="301">
        <v>85.66</v>
      </c>
      <c r="F142" s="301">
        <v>0.0</v>
      </c>
      <c r="G142" s="301">
        <v>5.0</v>
      </c>
      <c r="H142" s="301" t="s">
        <v>72</v>
      </c>
      <c r="I142" s="301" t="s">
        <v>84</v>
      </c>
      <c r="J142" s="301" t="s">
        <v>3959</v>
      </c>
      <c r="K142" s="301">
        <v>3.0</v>
      </c>
      <c r="L142" s="301" t="s">
        <v>62</v>
      </c>
      <c r="M142" s="301">
        <v>0.0</v>
      </c>
      <c r="N142" s="301">
        <v>74.58</v>
      </c>
      <c r="O142" s="301">
        <v>90.04313972867422</v>
      </c>
      <c r="P142" s="301">
        <v>0.5088302752293579</v>
      </c>
      <c r="Q142" s="301" t="s">
        <v>3951</v>
      </c>
      <c r="R142" s="301" t="s">
        <v>4106</v>
      </c>
      <c r="S142" s="301" t="s">
        <v>4102</v>
      </c>
      <c r="T142" s="301">
        <v>2020.0</v>
      </c>
      <c r="U142" s="302" t="e">
        <v>#VALUE!</v>
      </c>
      <c r="V142" s="302" t="e">
        <v>#VALUE!</v>
      </c>
      <c r="W142" s="302" t="e">
        <v>#VALUE!</v>
      </c>
      <c r="X142" s="302" t="e">
        <v>#VALUE!</v>
      </c>
      <c r="Y142" s="302" t="e">
        <v>#VALUE!</v>
      </c>
      <c r="Z142" s="302" t="e">
        <v>#VALUE!</v>
      </c>
      <c r="AA142" s="302" t="e">
        <v>#VALUE!</v>
      </c>
      <c r="AB142" s="302" t="e">
        <v>#VALUE!</v>
      </c>
      <c r="AC142" s="302" t="e">
        <v>#VALUE!</v>
      </c>
      <c r="AD142" s="302" t="e">
        <v>#VALUE!</v>
      </c>
      <c r="AE142" s="302" t="e">
        <v>#VALUE!</v>
      </c>
      <c r="AF142" s="302" t="e">
        <v>#VALUE!</v>
      </c>
    </row>
    <row r="143" ht="12.0" customHeight="1">
      <c r="A143" s="300" t="s">
        <v>202</v>
      </c>
      <c r="B143" s="301" t="s">
        <v>3880</v>
      </c>
      <c r="C143" s="301" t="s">
        <v>3</v>
      </c>
      <c r="D143" s="301">
        <v>211.5036</v>
      </c>
      <c r="E143" s="301">
        <v>92.94</v>
      </c>
      <c r="F143" s="301">
        <v>0.0</v>
      </c>
      <c r="G143" s="301">
        <v>6.0</v>
      </c>
      <c r="H143" s="301" t="s">
        <v>74</v>
      </c>
      <c r="I143" s="301" t="s">
        <v>84</v>
      </c>
      <c r="J143" s="301" t="s">
        <v>3959</v>
      </c>
      <c r="K143" s="301">
        <v>2.0</v>
      </c>
      <c r="L143" s="301" t="s">
        <v>62</v>
      </c>
      <c r="M143" s="301">
        <v>0.0</v>
      </c>
      <c r="N143" s="301">
        <v>81.15</v>
      </c>
      <c r="O143" s="301">
        <v>97.68050090909091</v>
      </c>
      <c r="P143" s="301">
        <v>0.5605748554634531</v>
      </c>
      <c r="Q143" s="301" t="s">
        <v>3951</v>
      </c>
      <c r="R143" s="301" t="s">
        <v>4085</v>
      </c>
      <c r="S143" s="301" t="s">
        <v>4102</v>
      </c>
      <c r="T143" s="301">
        <v>2020.0</v>
      </c>
      <c r="U143" s="302" t="e">
        <v>#VALUE!</v>
      </c>
      <c r="V143" s="302" t="e">
        <v>#VALUE!</v>
      </c>
      <c r="W143" s="302" t="e">
        <v>#VALUE!</v>
      </c>
      <c r="X143" s="302" t="e">
        <v>#VALUE!</v>
      </c>
      <c r="Y143" s="302" t="e">
        <v>#VALUE!</v>
      </c>
      <c r="Z143" s="302" t="e">
        <v>#VALUE!</v>
      </c>
      <c r="AA143" s="302" t="e">
        <v>#VALUE!</v>
      </c>
      <c r="AB143" s="302" t="e">
        <v>#VALUE!</v>
      </c>
      <c r="AC143" s="302" t="e">
        <v>#VALUE!</v>
      </c>
      <c r="AD143" s="302" t="e">
        <v>#VALUE!</v>
      </c>
      <c r="AE143" s="302" t="e">
        <v>#VALUE!</v>
      </c>
      <c r="AF143" s="302" t="e">
        <v>#VALUE!</v>
      </c>
    </row>
    <row r="144" ht="12.0" customHeight="1">
      <c r="A144" s="300" t="s">
        <v>203</v>
      </c>
      <c r="B144" s="301" t="s">
        <v>3881</v>
      </c>
      <c r="C144" s="301" t="s">
        <v>3</v>
      </c>
      <c r="D144" s="301">
        <v>185.3</v>
      </c>
      <c r="E144" s="301">
        <v>92.53</v>
      </c>
      <c r="F144" s="301">
        <v>0.0</v>
      </c>
      <c r="G144" s="301">
        <v>6.0</v>
      </c>
      <c r="H144" s="301" t="s">
        <v>74</v>
      </c>
      <c r="I144" s="301" t="s">
        <v>84</v>
      </c>
      <c r="J144" s="301" t="s">
        <v>3959</v>
      </c>
      <c r="K144" s="301">
        <v>2.0</v>
      </c>
      <c r="L144" s="301" t="s">
        <v>62</v>
      </c>
      <c r="M144" s="301">
        <v>0.0</v>
      </c>
      <c r="N144" s="301">
        <v>80.78</v>
      </c>
      <c r="O144" s="301">
        <v>97.25010752699228</v>
      </c>
      <c r="P144" s="301">
        <v>0.5006475984889369</v>
      </c>
      <c r="Q144" s="301" t="s">
        <v>3951</v>
      </c>
      <c r="R144" s="301" t="s">
        <v>4107</v>
      </c>
      <c r="S144" s="301" t="s">
        <v>4102</v>
      </c>
      <c r="T144" s="301">
        <v>2020.0</v>
      </c>
      <c r="U144" s="302" t="e">
        <v>#VALUE!</v>
      </c>
      <c r="V144" s="302" t="e">
        <v>#VALUE!</v>
      </c>
      <c r="W144" s="302" t="e">
        <v>#VALUE!</v>
      </c>
      <c r="X144" s="302" t="e">
        <v>#VALUE!</v>
      </c>
      <c r="Y144" s="302" t="e">
        <v>#VALUE!</v>
      </c>
      <c r="Z144" s="302" t="e">
        <v>#VALUE!</v>
      </c>
      <c r="AA144" s="302" t="e">
        <v>#VALUE!</v>
      </c>
      <c r="AB144" s="302" t="e">
        <v>#VALUE!</v>
      </c>
      <c r="AC144" s="302" t="e">
        <v>#VALUE!</v>
      </c>
      <c r="AD144" s="302" t="e">
        <v>#VALUE!</v>
      </c>
      <c r="AE144" s="302" t="e">
        <v>#VALUE!</v>
      </c>
      <c r="AF144" s="302" t="e">
        <v>#VALUE!</v>
      </c>
    </row>
    <row r="145" ht="12.0" customHeight="1">
      <c r="A145" s="300" t="s">
        <v>204</v>
      </c>
      <c r="B145" s="301" t="s">
        <v>3882</v>
      </c>
      <c r="C145" s="301" t="s">
        <v>3</v>
      </c>
      <c r="D145" s="301">
        <v>239.8</v>
      </c>
      <c r="E145" s="301">
        <v>115.6</v>
      </c>
      <c r="F145" s="301">
        <v>0.0</v>
      </c>
      <c r="G145" s="301">
        <v>6.0</v>
      </c>
      <c r="H145" s="301" t="s">
        <v>74</v>
      </c>
      <c r="I145" s="301" t="s">
        <v>84</v>
      </c>
      <c r="J145" s="301" t="s">
        <v>3959</v>
      </c>
      <c r="K145" s="301">
        <v>1.0</v>
      </c>
      <c r="L145" s="301" t="s">
        <v>62</v>
      </c>
      <c r="M145" s="301">
        <v>0.0</v>
      </c>
      <c r="N145" s="301">
        <v>101.4</v>
      </c>
      <c r="O145" s="301">
        <v>121.26414987836664</v>
      </c>
      <c r="P145" s="301">
        <v>0.517931609674729</v>
      </c>
      <c r="Q145" s="301" t="s">
        <v>3951</v>
      </c>
      <c r="R145" s="301" t="s">
        <v>4108</v>
      </c>
      <c r="S145" s="301" t="s">
        <v>4102</v>
      </c>
      <c r="T145" s="301">
        <v>2020.0</v>
      </c>
      <c r="U145" s="302" t="e">
        <v>#VALUE!</v>
      </c>
      <c r="V145" s="302" t="e">
        <v>#VALUE!</v>
      </c>
      <c r="W145" s="302" t="e">
        <v>#VALUE!</v>
      </c>
      <c r="X145" s="302" t="e">
        <v>#VALUE!</v>
      </c>
      <c r="Y145" s="302" t="e">
        <v>#VALUE!</v>
      </c>
      <c r="Z145" s="302" t="e">
        <v>#VALUE!</v>
      </c>
      <c r="AA145" s="302" t="e">
        <v>#VALUE!</v>
      </c>
      <c r="AB145" s="302" t="e">
        <v>#VALUE!</v>
      </c>
      <c r="AC145" s="302" t="e">
        <v>#VALUE!</v>
      </c>
      <c r="AD145" s="302" t="e">
        <v>#VALUE!</v>
      </c>
      <c r="AE145" s="302" t="e">
        <v>#VALUE!</v>
      </c>
      <c r="AF145" s="302" t="e">
        <v>#VALUE!</v>
      </c>
    </row>
    <row r="146" ht="12.0" customHeight="1">
      <c r="A146" s="300" t="s">
        <v>210</v>
      </c>
      <c r="B146" s="301" t="s">
        <v>3883</v>
      </c>
      <c r="C146" s="301" t="s">
        <v>4</v>
      </c>
      <c r="D146" s="301">
        <v>110.78760000000001</v>
      </c>
      <c r="E146" s="301">
        <v>42.24</v>
      </c>
      <c r="F146" s="301">
        <v>0.0</v>
      </c>
      <c r="G146" s="301">
        <v>5.0</v>
      </c>
      <c r="H146" s="301" t="s">
        <v>72</v>
      </c>
      <c r="I146" s="301" t="s">
        <v>84</v>
      </c>
      <c r="J146" s="301" t="s">
        <v>3949</v>
      </c>
      <c r="K146" s="301">
        <v>3.0</v>
      </c>
      <c r="L146" s="301" t="s">
        <v>69</v>
      </c>
      <c r="M146" s="301">
        <v>0.0</v>
      </c>
      <c r="N146" s="301">
        <v>35.46</v>
      </c>
      <c r="O146" s="301">
        <v>44.551679537601004</v>
      </c>
      <c r="P146" s="301">
        <v>0.6187298939592518</v>
      </c>
      <c r="Q146" s="301" t="s">
        <v>3951</v>
      </c>
      <c r="R146" s="301" t="s">
        <v>4109</v>
      </c>
      <c r="S146" s="301" t="s">
        <v>4038</v>
      </c>
      <c r="T146" s="301">
        <v>2020.0</v>
      </c>
      <c r="U146" s="302" t="e">
        <v>#VALUE!</v>
      </c>
      <c r="V146" s="302" t="e">
        <v>#VALUE!</v>
      </c>
      <c r="W146" s="302" t="e">
        <v>#VALUE!</v>
      </c>
      <c r="X146" s="302" t="e">
        <v>#VALUE!</v>
      </c>
      <c r="Y146" s="302" t="e">
        <v>#VALUE!</v>
      </c>
      <c r="Z146" s="302" t="e">
        <v>#VALUE!</v>
      </c>
      <c r="AA146" s="302" t="e">
        <v>#VALUE!</v>
      </c>
      <c r="AB146" s="302" t="e">
        <v>#VALUE!</v>
      </c>
      <c r="AC146" s="302" t="e">
        <v>#VALUE!</v>
      </c>
      <c r="AD146" s="302" t="e">
        <v>#VALUE!</v>
      </c>
      <c r="AE146" s="302" t="e">
        <v>#VALUE!</v>
      </c>
      <c r="AF146" s="302" t="e">
        <v>#VALUE!</v>
      </c>
    </row>
    <row r="147" ht="12.0" customHeight="1">
      <c r="A147" s="300" t="s">
        <v>211</v>
      </c>
      <c r="B147" s="301" t="s">
        <v>3884</v>
      </c>
      <c r="C147" s="301" t="s">
        <v>4</v>
      </c>
      <c r="D147" s="301">
        <v>121.9737904</v>
      </c>
      <c r="E147" s="301">
        <v>54.27</v>
      </c>
      <c r="F147" s="301">
        <v>0.0</v>
      </c>
      <c r="G147" s="301">
        <v>5.0</v>
      </c>
      <c r="H147" s="301" t="s">
        <v>72</v>
      </c>
      <c r="I147" s="301" t="s">
        <v>84</v>
      </c>
      <c r="J147" s="301" t="s">
        <v>3959</v>
      </c>
      <c r="K147" s="301">
        <v>3.0</v>
      </c>
      <c r="L147" s="301" t="s">
        <v>62</v>
      </c>
      <c r="M147" s="301">
        <v>0.0</v>
      </c>
      <c r="N147" s="301">
        <v>46.32</v>
      </c>
      <c r="O147" s="301">
        <v>57.16790730447126</v>
      </c>
      <c r="P147" s="301">
        <v>0.5550683485195685</v>
      </c>
      <c r="Q147" s="301" t="s">
        <v>3951</v>
      </c>
      <c r="R147" s="301" t="s">
        <v>4110</v>
      </c>
      <c r="S147" s="301" t="s">
        <v>4038</v>
      </c>
      <c r="T147" s="301">
        <v>2020.0</v>
      </c>
      <c r="U147" s="302" t="e">
        <v>#VALUE!</v>
      </c>
      <c r="V147" s="302" t="e">
        <v>#VALUE!</v>
      </c>
      <c r="W147" s="302" t="e">
        <v>#VALUE!</v>
      </c>
      <c r="X147" s="302" t="e">
        <v>#VALUE!</v>
      </c>
      <c r="Y147" s="302" t="e">
        <v>#VALUE!</v>
      </c>
      <c r="Z147" s="302" t="e">
        <v>#VALUE!</v>
      </c>
      <c r="AA147" s="302" t="e">
        <v>#VALUE!</v>
      </c>
      <c r="AB147" s="302" t="e">
        <v>#VALUE!</v>
      </c>
      <c r="AC147" s="302" t="e">
        <v>#VALUE!</v>
      </c>
      <c r="AD147" s="302" t="e">
        <v>#VALUE!</v>
      </c>
      <c r="AE147" s="302" t="e">
        <v>#VALUE!</v>
      </c>
      <c r="AF147" s="302" t="e">
        <v>#VALUE!</v>
      </c>
    </row>
    <row r="148" ht="12.0" customHeight="1">
      <c r="A148" s="300" t="s">
        <v>212</v>
      </c>
      <c r="B148" s="301" t="s">
        <v>3885</v>
      </c>
      <c r="C148" s="301" t="s">
        <v>4</v>
      </c>
      <c r="D148" s="301">
        <v>89.38000000000001</v>
      </c>
      <c r="E148" s="301">
        <v>40.42</v>
      </c>
      <c r="F148" s="301">
        <v>0.0</v>
      </c>
      <c r="G148" s="301">
        <v>5.0</v>
      </c>
      <c r="H148" s="301" t="s">
        <v>72</v>
      </c>
      <c r="I148" s="301" t="s">
        <v>84</v>
      </c>
      <c r="J148" s="301" t="s">
        <v>3959</v>
      </c>
      <c r="K148" s="301">
        <v>3.0</v>
      </c>
      <c r="L148" s="301" t="s">
        <v>62</v>
      </c>
      <c r="M148" s="301">
        <v>0.0</v>
      </c>
      <c r="N148" s="301">
        <v>33.82</v>
      </c>
      <c r="O148" s="301">
        <v>42.64496081616689</v>
      </c>
      <c r="P148" s="301">
        <v>0.5477735511300067</v>
      </c>
      <c r="Q148" s="301" t="s">
        <v>3951</v>
      </c>
      <c r="R148" s="301" t="s">
        <v>4088</v>
      </c>
      <c r="S148" s="301" t="s">
        <v>4038</v>
      </c>
      <c r="T148" s="301">
        <v>2020.0</v>
      </c>
      <c r="U148" s="302" t="e">
        <v>#VALUE!</v>
      </c>
      <c r="V148" s="302" t="e">
        <v>#VALUE!</v>
      </c>
      <c r="W148" s="302" t="e">
        <v>#VALUE!</v>
      </c>
      <c r="X148" s="302" t="e">
        <v>#VALUE!</v>
      </c>
      <c r="Y148" s="302" t="e">
        <v>#VALUE!</v>
      </c>
      <c r="Z148" s="302" t="e">
        <v>#VALUE!</v>
      </c>
      <c r="AA148" s="302" t="e">
        <v>#VALUE!</v>
      </c>
      <c r="AB148" s="302" t="e">
        <v>#VALUE!</v>
      </c>
      <c r="AC148" s="302" t="e">
        <v>#VALUE!</v>
      </c>
      <c r="AD148" s="302" t="e">
        <v>#VALUE!</v>
      </c>
      <c r="AE148" s="302" t="e">
        <v>#VALUE!</v>
      </c>
      <c r="AF148" s="302" t="e">
        <v>#VALUE!</v>
      </c>
    </row>
    <row r="149" ht="12.0" customHeight="1">
      <c r="A149" s="300" t="s">
        <v>209</v>
      </c>
      <c r="B149" s="301" t="s">
        <v>3886</v>
      </c>
      <c r="C149" s="301" t="s">
        <v>4</v>
      </c>
      <c r="D149" s="301">
        <v>88.40179040000001</v>
      </c>
      <c r="E149" s="301">
        <v>37.43</v>
      </c>
      <c r="F149" s="301">
        <v>0.0</v>
      </c>
      <c r="G149" s="301">
        <v>4.0</v>
      </c>
      <c r="H149" s="301" t="s">
        <v>70</v>
      </c>
      <c r="I149" s="301" t="s">
        <v>84</v>
      </c>
      <c r="J149" s="301" t="s">
        <v>3959</v>
      </c>
      <c r="K149" s="301">
        <v>4.0</v>
      </c>
      <c r="L149" s="301" t="s">
        <v>62</v>
      </c>
      <c r="M149" s="301">
        <v>0.0</v>
      </c>
      <c r="N149" s="301">
        <v>31.14</v>
      </c>
      <c r="O149" s="301">
        <v>39.50487410126582</v>
      </c>
      <c r="P149" s="301">
        <v>0.5765922858503554</v>
      </c>
      <c r="Q149" s="301" t="s">
        <v>3951</v>
      </c>
      <c r="R149" s="301" t="s">
        <v>4111</v>
      </c>
      <c r="S149" s="301" t="s">
        <v>4038</v>
      </c>
      <c r="T149" s="301">
        <v>2020.0</v>
      </c>
      <c r="U149" s="302" t="e">
        <v>#VALUE!</v>
      </c>
      <c r="V149" s="302" t="e">
        <v>#VALUE!</v>
      </c>
      <c r="W149" s="302" t="e">
        <v>#VALUE!</v>
      </c>
      <c r="X149" s="302" t="e">
        <v>#VALUE!</v>
      </c>
      <c r="Y149" s="302" t="e">
        <v>#VALUE!</v>
      </c>
      <c r="Z149" s="302" t="e">
        <v>#VALUE!</v>
      </c>
      <c r="AA149" s="302" t="e">
        <v>#VALUE!</v>
      </c>
      <c r="AB149" s="302" t="e">
        <v>#VALUE!</v>
      </c>
      <c r="AC149" s="302" t="e">
        <v>#VALUE!</v>
      </c>
      <c r="AD149" s="302" t="e">
        <v>#VALUE!</v>
      </c>
      <c r="AE149" s="302" t="e">
        <v>#VALUE!</v>
      </c>
      <c r="AF149" s="302" t="e">
        <v>#VALUE!</v>
      </c>
    </row>
    <row r="150" ht="12.0" customHeight="1">
      <c r="A150" s="300" t="s">
        <v>208</v>
      </c>
      <c r="B150" s="301" t="s">
        <v>3887</v>
      </c>
      <c r="C150" s="301" t="s">
        <v>4</v>
      </c>
      <c r="D150" s="301">
        <v>77.21560000000001</v>
      </c>
      <c r="E150" s="301">
        <v>34.25</v>
      </c>
      <c r="F150" s="301">
        <v>0.0</v>
      </c>
      <c r="G150" s="301">
        <v>3.0</v>
      </c>
      <c r="H150" s="301" t="s">
        <v>67</v>
      </c>
      <c r="I150" s="301" t="s">
        <v>84</v>
      </c>
      <c r="J150" s="301" t="s">
        <v>3959</v>
      </c>
      <c r="K150" s="301">
        <v>5.0</v>
      </c>
      <c r="L150" s="301" t="s">
        <v>62</v>
      </c>
      <c r="M150" s="301">
        <v>0.0</v>
      </c>
      <c r="N150" s="301">
        <v>28.26</v>
      </c>
      <c r="O150" s="301">
        <v>36.16315602797203</v>
      </c>
      <c r="P150" s="301">
        <v>0.5564367822046323</v>
      </c>
      <c r="Q150" s="301" t="s">
        <v>3951</v>
      </c>
      <c r="R150" s="301" t="s">
        <v>4112</v>
      </c>
      <c r="S150" s="301" t="s">
        <v>4038</v>
      </c>
      <c r="T150" s="301">
        <v>2020.0</v>
      </c>
      <c r="U150" s="302" t="e">
        <v>#VALUE!</v>
      </c>
      <c r="V150" s="302" t="e">
        <v>#VALUE!</v>
      </c>
      <c r="W150" s="302" t="e">
        <v>#VALUE!</v>
      </c>
      <c r="X150" s="302" t="e">
        <v>#VALUE!</v>
      </c>
      <c r="Y150" s="302" t="e">
        <v>#VALUE!</v>
      </c>
      <c r="Z150" s="302" t="e">
        <v>#VALUE!</v>
      </c>
      <c r="AA150" s="302" t="e">
        <v>#VALUE!</v>
      </c>
      <c r="AB150" s="302" t="e">
        <v>#VALUE!</v>
      </c>
      <c r="AC150" s="302" t="e">
        <v>#VALUE!</v>
      </c>
      <c r="AD150" s="302" t="e">
        <v>#VALUE!</v>
      </c>
      <c r="AE150" s="302" t="e">
        <v>#VALUE!</v>
      </c>
      <c r="AF150" s="302" t="e">
        <v>#VALUE!</v>
      </c>
    </row>
    <row r="151" ht="12.0" customHeight="1">
      <c r="A151" s="300" t="s">
        <v>206</v>
      </c>
      <c r="B151" s="301" t="s">
        <v>3888</v>
      </c>
      <c r="C151" s="301" t="s">
        <v>4</v>
      </c>
      <c r="D151" s="301">
        <v>32.4574096</v>
      </c>
      <c r="E151" s="301">
        <v>12.45</v>
      </c>
      <c r="F151" s="301">
        <v>0.0</v>
      </c>
      <c r="G151" s="301">
        <v>1.0</v>
      </c>
      <c r="H151" s="301" t="s">
        <v>65</v>
      </c>
      <c r="I151" s="301" t="s">
        <v>84</v>
      </c>
      <c r="J151" s="301" t="s">
        <v>3949</v>
      </c>
      <c r="K151" s="301">
        <v>5.0</v>
      </c>
      <c r="L151" s="301" t="s">
        <v>66</v>
      </c>
      <c r="M151" s="301">
        <v>0.0</v>
      </c>
      <c r="N151" s="301">
        <v>8.61</v>
      </c>
      <c r="O151" s="301">
        <v>13.350046703751616</v>
      </c>
      <c r="P151" s="301">
        <v>0.6164204058970868</v>
      </c>
      <c r="Q151" s="301" t="s">
        <v>3951</v>
      </c>
      <c r="R151" s="301" t="s">
        <v>4085</v>
      </c>
      <c r="S151" s="301" t="s">
        <v>4038</v>
      </c>
      <c r="T151" s="301">
        <v>2020.0</v>
      </c>
      <c r="U151" s="302" t="e">
        <v>#VALUE!</v>
      </c>
      <c r="V151" s="302" t="e">
        <v>#VALUE!</v>
      </c>
      <c r="W151" s="302" t="e">
        <v>#VALUE!</v>
      </c>
      <c r="X151" s="302" t="e">
        <v>#VALUE!</v>
      </c>
      <c r="Y151" s="302" t="e">
        <v>#VALUE!</v>
      </c>
      <c r="Z151" s="302" t="e">
        <v>#VALUE!</v>
      </c>
      <c r="AA151" s="302" t="e">
        <v>#VALUE!</v>
      </c>
      <c r="AB151" s="302" t="e">
        <v>#VALUE!</v>
      </c>
      <c r="AC151" s="302" t="e">
        <v>#VALUE!</v>
      </c>
      <c r="AD151" s="302" t="e">
        <v>#VALUE!</v>
      </c>
      <c r="AE151" s="302" t="e">
        <v>#VALUE!</v>
      </c>
      <c r="AF151" s="302" t="e">
        <v>#VALUE!</v>
      </c>
    </row>
    <row r="152" ht="12.0" customHeight="1">
      <c r="A152" s="300" t="s">
        <v>207</v>
      </c>
      <c r="B152" s="301" t="s">
        <v>3889</v>
      </c>
      <c r="C152" s="301" t="s">
        <v>4</v>
      </c>
      <c r="D152" s="301">
        <v>38.043790400000006</v>
      </c>
      <c r="E152" s="301">
        <v>13.89</v>
      </c>
      <c r="F152" s="301">
        <v>0.0</v>
      </c>
      <c r="G152" s="301">
        <v>2.0</v>
      </c>
      <c r="H152" s="301" t="s">
        <v>67</v>
      </c>
      <c r="I152" s="301" t="s">
        <v>84</v>
      </c>
      <c r="J152" s="301" t="s">
        <v>3949</v>
      </c>
      <c r="K152" s="301">
        <v>5.0</v>
      </c>
      <c r="L152" s="301" t="s">
        <v>66</v>
      </c>
      <c r="M152" s="301">
        <v>0.0</v>
      </c>
      <c r="N152" s="301">
        <v>9.91</v>
      </c>
      <c r="O152" s="301">
        <v>14.857652585858585</v>
      </c>
      <c r="P152" s="301">
        <v>0.634894424189657</v>
      </c>
      <c r="Q152" s="301" t="s">
        <v>3951</v>
      </c>
      <c r="R152" s="301" t="s">
        <v>4085</v>
      </c>
      <c r="S152" s="301" t="s">
        <v>4038</v>
      </c>
      <c r="T152" s="301">
        <v>2020.0</v>
      </c>
      <c r="U152" s="302" t="e">
        <v>#VALUE!</v>
      </c>
      <c r="V152" s="302" t="e">
        <v>#VALUE!</v>
      </c>
      <c r="W152" s="302" t="e">
        <v>#VALUE!</v>
      </c>
      <c r="X152" s="302" t="e">
        <v>#VALUE!</v>
      </c>
      <c r="Y152" s="302" t="e">
        <v>#VALUE!</v>
      </c>
      <c r="Z152" s="302" t="e">
        <v>#VALUE!</v>
      </c>
      <c r="AA152" s="302" t="e">
        <v>#VALUE!</v>
      </c>
      <c r="AB152" s="302" t="e">
        <v>#VALUE!</v>
      </c>
      <c r="AC152" s="302" t="e">
        <v>#VALUE!</v>
      </c>
      <c r="AD152" s="302" t="e">
        <v>#VALUE!</v>
      </c>
      <c r="AE152" s="302" t="e">
        <v>#VALUE!</v>
      </c>
      <c r="AF152" s="302" t="e">
        <v>#VALUE!</v>
      </c>
    </row>
    <row r="153" ht="12.0" customHeight="1">
      <c r="A153" s="300" t="s">
        <v>205</v>
      </c>
      <c r="B153" s="301" t="s">
        <v>3890</v>
      </c>
      <c r="C153" s="301" t="s">
        <v>4</v>
      </c>
      <c r="D153" s="301">
        <v>45.78</v>
      </c>
      <c r="E153" s="301">
        <v>19.92</v>
      </c>
      <c r="F153" s="301">
        <v>0.0</v>
      </c>
      <c r="G153" s="301">
        <v>1.0</v>
      </c>
      <c r="H153" s="301" t="s">
        <v>65</v>
      </c>
      <c r="I153" s="301" t="s">
        <v>84</v>
      </c>
      <c r="J153" s="301" t="s">
        <v>3949</v>
      </c>
      <c r="K153" s="301">
        <v>10.0</v>
      </c>
      <c r="L153" s="301" t="s">
        <v>64</v>
      </c>
      <c r="M153" s="301">
        <v>0.0</v>
      </c>
      <c r="N153" s="301">
        <v>15.36</v>
      </c>
      <c r="O153" s="301">
        <v>21.2054408359942</v>
      </c>
      <c r="P153" s="301">
        <v>0.564875491480996</v>
      </c>
      <c r="Q153" s="301" t="s">
        <v>3951</v>
      </c>
      <c r="R153" s="301" t="s">
        <v>4113</v>
      </c>
      <c r="S153" s="301" t="s">
        <v>4038</v>
      </c>
      <c r="T153" s="301">
        <v>2020.0</v>
      </c>
      <c r="U153" s="302" t="e">
        <v>#VALUE!</v>
      </c>
      <c r="V153" s="302" t="e">
        <v>#VALUE!</v>
      </c>
      <c r="W153" s="302" t="e">
        <v>#VALUE!</v>
      </c>
      <c r="X153" s="302" t="e">
        <v>#VALUE!</v>
      </c>
      <c r="Y153" s="302" t="e">
        <v>#VALUE!</v>
      </c>
      <c r="Z153" s="302" t="e">
        <v>#VALUE!</v>
      </c>
      <c r="AA153" s="302" t="e">
        <v>#VALUE!</v>
      </c>
      <c r="AB153" s="302" t="e">
        <v>#VALUE!</v>
      </c>
      <c r="AC153" s="302" t="e">
        <v>#VALUE!</v>
      </c>
      <c r="AD153" s="302" t="e">
        <v>#VALUE!</v>
      </c>
      <c r="AE153" s="302" t="e">
        <v>#VALUE!</v>
      </c>
      <c r="AF153" s="302" t="e">
        <v>#VALUE!</v>
      </c>
    </row>
    <row r="154" ht="12.0" customHeight="1">
      <c r="A154" s="300" t="s">
        <v>223</v>
      </c>
      <c r="B154" s="301" t="s">
        <v>3891</v>
      </c>
      <c r="C154" s="301" t="s">
        <v>68</v>
      </c>
      <c r="D154" s="301">
        <v>100.28</v>
      </c>
      <c r="E154" s="301">
        <v>36.88</v>
      </c>
      <c r="F154" s="301">
        <v>0.0</v>
      </c>
      <c r="G154" s="301">
        <v>5.0</v>
      </c>
      <c r="H154" s="301" t="s">
        <v>74</v>
      </c>
      <c r="I154" s="301" t="s">
        <v>84</v>
      </c>
      <c r="J154" s="301" t="s">
        <v>3949</v>
      </c>
      <c r="K154" s="301">
        <v>1.0</v>
      </c>
      <c r="L154" s="301" t="s">
        <v>69</v>
      </c>
      <c r="M154" s="301">
        <v>0.0</v>
      </c>
      <c r="N154" s="301">
        <v>30.71</v>
      </c>
      <c r="O154" s="301">
        <v>39.00663244452373</v>
      </c>
      <c r="P154" s="301">
        <v>0.6322297566812923</v>
      </c>
      <c r="Q154" s="301" t="s">
        <v>3951</v>
      </c>
      <c r="R154" s="301" t="s">
        <v>4108</v>
      </c>
      <c r="S154" s="301" t="s">
        <v>4038</v>
      </c>
      <c r="T154" s="301">
        <v>2020.0</v>
      </c>
      <c r="U154" s="302" t="e">
        <v>#VALUE!</v>
      </c>
      <c r="V154" s="302" t="e">
        <v>#VALUE!</v>
      </c>
      <c r="W154" s="302" t="e">
        <v>#VALUE!</v>
      </c>
      <c r="X154" s="302" t="e">
        <v>#VALUE!</v>
      </c>
      <c r="Y154" s="302" t="e">
        <v>#VALUE!</v>
      </c>
      <c r="Z154" s="302" t="e">
        <v>#VALUE!</v>
      </c>
      <c r="AA154" s="302" t="e">
        <v>#VALUE!</v>
      </c>
      <c r="AB154" s="302" t="e">
        <v>#VALUE!</v>
      </c>
      <c r="AC154" s="302" t="e">
        <v>#VALUE!</v>
      </c>
      <c r="AD154" s="302" t="e">
        <v>#VALUE!</v>
      </c>
      <c r="AE154" s="302" t="e">
        <v>#VALUE!</v>
      </c>
      <c r="AF154" s="302" t="e">
        <v>#VALUE!</v>
      </c>
    </row>
    <row r="155" ht="12.0" customHeight="1">
      <c r="A155" s="300" t="s">
        <v>274</v>
      </c>
      <c r="B155" s="301" t="s">
        <v>4114</v>
      </c>
      <c r="C155" s="301" t="s">
        <v>68</v>
      </c>
      <c r="D155" s="301">
        <v>145.0</v>
      </c>
      <c r="E155" s="301">
        <v>69.0</v>
      </c>
      <c r="F155" s="301">
        <v>0.0</v>
      </c>
      <c r="G155" s="301">
        <v>3.4</v>
      </c>
      <c r="H155" s="301" t="s">
        <v>67</v>
      </c>
      <c r="I155" s="301" t="s">
        <v>84</v>
      </c>
      <c r="J155" s="301" t="s">
        <v>3949</v>
      </c>
      <c r="K155" s="301">
        <v>3.0</v>
      </c>
      <c r="L155" s="301" t="s">
        <v>73</v>
      </c>
      <c r="M155" s="301" t="s">
        <v>4115</v>
      </c>
      <c r="N155" s="301">
        <v>64.44</v>
      </c>
      <c r="O155" s="301">
        <v>73.0</v>
      </c>
      <c r="P155" s="301">
        <v>0.5241379310344828</v>
      </c>
      <c r="Q155" s="301" t="s">
        <v>3951</v>
      </c>
      <c r="R155" s="301" t="s">
        <v>4116</v>
      </c>
      <c r="S155" s="301" t="s">
        <v>4038</v>
      </c>
      <c r="T155" s="301">
        <v>2023.0</v>
      </c>
      <c r="U155" s="302" t="e">
        <v>#VALUE!</v>
      </c>
      <c r="V155" s="302" t="e">
        <v>#VALUE!</v>
      </c>
      <c r="W155" s="302" t="e">
        <v>#VALUE!</v>
      </c>
      <c r="X155" s="302" t="e">
        <v>#VALUE!</v>
      </c>
      <c r="Y155" s="302" t="e">
        <v>#VALUE!</v>
      </c>
      <c r="Z155" s="302" t="e">
        <v>#VALUE!</v>
      </c>
      <c r="AA155" s="302" t="e">
        <v>#VALUE!</v>
      </c>
      <c r="AB155" s="302" t="e">
        <v>#VALUE!</v>
      </c>
      <c r="AC155" s="302" t="e">
        <v>#VALUE!</v>
      </c>
      <c r="AD155" s="302" t="e">
        <v>#VALUE!</v>
      </c>
      <c r="AE155" s="302" t="e">
        <v>#VALUE!</v>
      </c>
      <c r="AF155" s="302" t="e">
        <v>#VALUE!</v>
      </c>
    </row>
    <row r="156" ht="12.0" customHeight="1">
      <c r="A156" s="300" t="s">
        <v>276</v>
      </c>
      <c r="B156" s="301" t="s">
        <v>4117</v>
      </c>
      <c r="C156" s="301" t="s">
        <v>68</v>
      </c>
      <c r="D156" s="301">
        <v>110.0</v>
      </c>
      <c r="E156" s="301">
        <v>40.0</v>
      </c>
      <c r="F156" s="301">
        <v>0.0</v>
      </c>
      <c r="G156" s="301">
        <v>1.7</v>
      </c>
      <c r="H156" s="301" t="s">
        <v>72</v>
      </c>
      <c r="I156" s="301" t="s">
        <v>84</v>
      </c>
      <c r="J156" s="301" t="s">
        <v>3949</v>
      </c>
      <c r="K156" s="301">
        <v>1.0</v>
      </c>
      <c r="L156" s="301" t="s">
        <v>73</v>
      </c>
      <c r="M156" s="301" t="s">
        <v>4115</v>
      </c>
      <c r="N156" s="301">
        <v>32.08</v>
      </c>
      <c r="O156" s="301">
        <v>42.0</v>
      </c>
      <c r="P156" s="301">
        <v>0.6363636363636364</v>
      </c>
      <c r="Q156" s="301" t="s">
        <v>3951</v>
      </c>
      <c r="R156" s="301" t="s">
        <v>4118</v>
      </c>
      <c r="S156" s="301" t="s">
        <v>4038</v>
      </c>
      <c r="T156" s="301">
        <v>2023.0</v>
      </c>
      <c r="U156" s="302" t="e">
        <v>#VALUE!</v>
      </c>
      <c r="V156" s="302" t="e">
        <v>#VALUE!</v>
      </c>
      <c r="W156" s="302" t="e">
        <v>#VALUE!</v>
      </c>
      <c r="X156" s="302" t="e">
        <v>#VALUE!</v>
      </c>
      <c r="Y156" s="302" t="e">
        <v>#VALUE!</v>
      </c>
      <c r="Z156" s="302" t="e">
        <v>#VALUE!</v>
      </c>
      <c r="AA156" s="302" t="e">
        <v>#VALUE!</v>
      </c>
      <c r="AB156" s="302" t="e">
        <v>#VALUE!</v>
      </c>
      <c r="AC156" s="302" t="e">
        <v>#VALUE!</v>
      </c>
      <c r="AD156" s="302" t="e">
        <v>#VALUE!</v>
      </c>
      <c r="AE156" s="302" t="e">
        <v>#VALUE!</v>
      </c>
      <c r="AF156" s="302" t="e">
        <v>#VALUE!</v>
      </c>
    </row>
    <row r="157" ht="12.0" customHeight="1">
      <c r="A157" s="300" t="s">
        <v>278</v>
      </c>
      <c r="B157" s="301" t="s">
        <v>4119</v>
      </c>
      <c r="C157" s="301" t="s">
        <v>68</v>
      </c>
      <c r="D157" s="301">
        <v>144.0</v>
      </c>
      <c r="E157" s="301">
        <v>66.0</v>
      </c>
      <c r="F157" s="301">
        <v>0.0</v>
      </c>
      <c r="G157" s="301">
        <v>3.9</v>
      </c>
      <c r="H157" s="301" t="s">
        <v>74</v>
      </c>
      <c r="I157" s="301" t="s">
        <v>84</v>
      </c>
      <c r="J157" s="301" t="s">
        <v>3949</v>
      </c>
      <c r="K157" s="301">
        <v>1.0</v>
      </c>
      <c r="L157" s="301" t="s">
        <v>73</v>
      </c>
      <c r="M157" s="301" t="s">
        <v>4064</v>
      </c>
      <c r="N157" s="301">
        <v>57.35</v>
      </c>
      <c r="O157" s="301">
        <v>69.0</v>
      </c>
      <c r="P157" s="301">
        <v>0.5416666666666666</v>
      </c>
      <c r="Q157" s="301" t="s">
        <v>3951</v>
      </c>
      <c r="R157" s="301" t="s">
        <v>4120</v>
      </c>
      <c r="S157" s="301" t="s">
        <v>4038</v>
      </c>
      <c r="T157" s="301">
        <v>2023.0</v>
      </c>
      <c r="U157" s="302" t="e">
        <v>#VALUE!</v>
      </c>
      <c r="V157" s="302" t="e">
        <v>#VALUE!</v>
      </c>
      <c r="W157" s="302" t="e">
        <v>#VALUE!</v>
      </c>
      <c r="X157" s="302" t="e">
        <v>#VALUE!</v>
      </c>
      <c r="Y157" s="302" t="e">
        <v>#VALUE!</v>
      </c>
      <c r="Z157" s="302" t="e">
        <v>#VALUE!</v>
      </c>
      <c r="AA157" s="302" t="e">
        <v>#VALUE!</v>
      </c>
      <c r="AB157" s="302" t="e">
        <v>#VALUE!</v>
      </c>
      <c r="AC157" s="302" t="e">
        <v>#VALUE!</v>
      </c>
      <c r="AD157" s="302" t="e">
        <v>#VALUE!</v>
      </c>
      <c r="AE157" s="302" t="e">
        <v>#VALUE!</v>
      </c>
      <c r="AF157" s="302" t="e">
        <v>#VALUE!</v>
      </c>
    </row>
    <row r="158" ht="12.0" customHeight="1">
      <c r="A158" s="300" t="s">
        <v>280</v>
      </c>
      <c r="B158" s="301" t="s">
        <v>4121</v>
      </c>
      <c r="C158" s="301" t="s">
        <v>68</v>
      </c>
      <c r="D158" s="301">
        <v>211.0</v>
      </c>
      <c r="E158" s="301">
        <v>93.0</v>
      </c>
      <c r="F158" s="301">
        <v>0.0</v>
      </c>
      <c r="G158" s="301">
        <v>5.4</v>
      </c>
      <c r="H158" s="301" t="s">
        <v>74</v>
      </c>
      <c r="I158" s="301" t="s">
        <v>84</v>
      </c>
      <c r="J158" s="301" t="s">
        <v>3949</v>
      </c>
      <c r="K158" s="301">
        <v>1.0</v>
      </c>
      <c r="L158" s="301" t="s">
        <v>73</v>
      </c>
      <c r="M158" s="301" t="s">
        <v>4064</v>
      </c>
      <c r="N158" s="301">
        <v>83.48</v>
      </c>
      <c r="O158" s="301">
        <v>98.0</v>
      </c>
      <c r="P158" s="301">
        <v>0.5592417061611374</v>
      </c>
      <c r="Q158" s="301" t="s">
        <v>3951</v>
      </c>
      <c r="R158" s="301" t="s">
        <v>4122</v>
      </c>
      <c r="S158" s="301" t="s">
        <v>4038</v>
      </c>
      <c r="T158" s="301">
        <v>2023.0</v>
      </c>
      <c r="U158" s="302" t="e">
        <v>#VALUE!</v>
      </c>
      <c r="V158" s="302" t="e">
        <v>#VALUE!</v>
      </c>
      <c r="W158" s="302" t="e">
        <v>#VALUE!</v>
      </c>
      <c r="X158" s="302" t="e">
        <v>#VALUE!</v>
      </c>
      <c r="Y158" s="302" t="e">
        <v>#VALUE!</v>
      </c>
      <c r="Z158" s="302" t="e">
        <v>#VALUE!</v>
      </c>
      <c r="AA158" s="302" t="e">
        <v>#VALUE!</v>
      </c>
      <c r="AB158" s="302" t="e">
        <v>#VALUE!</v>
      </c>
      <c r="AC158" s="302" t="e">
        <v>#VALUE!</v>
      </c>
      <c r="AD158" s="302" t="e">
        <v>#VALUE!</v>
      </c>
      <c r="AE158" s="302" t="e">
        <v>#VALUE!</v>
      </c>
      <c r="AF158" s="302" t="e">
        <v>#VALUE!</v>
      </c>
    </row>
    <row r="159" ht="12.0" customHeight="1">
      <c r="A159" s="300" t="s">
        <v>305</v>
      </c>
      <c r="B159" s="301" t="s">
        <v>3809</v>
      </c>
      <c r="C159" s="301" t="s">
        <v>8</v>
      </c>
      <c r="D159" s="301">
        <v>117.7</v>
      </c>
      <c r="E159" s="301">
        <v>59.46</v>
      </c>
      <c r="F159" s="301" t="s">
        <v>4123</v>
      </c>
      <c r="G159" s="301">
        <v>6.6</v>
      </c>
      <c r="H159" s="301" t="s">
        <v>67</v>
      </c>
      <c r="I159" s="301" t="s">
        <v>81</v>
      </c>
      <c r="J159" s="301" t="s">
        <v>3959</v>
      </c>
      <c r="K159" s="301">
        <v>40.0</v>
      </c>
      <c r="L159" s="301" t="s">
        <v>62</v>
      </c>
      <c r="M159" s="301" t="s">
        <v>3969</v>
      </c>
      <c r="N159" s="301">
        <v>49.0</v>
      </c>
      <c r="O159" s="301">
        <v>62.679541197105905</v>
      </c>
      <c r="P159" s="301">
        <v>0.4948173322005098</v>
      </c>
      <c r="Q159" s="301" t="s">
        <v>3961</v>
      </c>
      <c r="R159" s="301" t="s">
        <v>4124</v>
      </c>
      <c r="S159" s="301" t="s">
        <v>3953</v>
      </c>
      <c r="T159" s="301">
        <v>2017.0</v>
      </c>
      <c r="U159" s="302" t="e">
        <v>#VALUE!</v>
      </c>
      <c r="V159" s="302" t="e">
        <v>#VALUE!</v>
      </c>
      <c r="W159" s="302" t="e">
        <v>#VALUE!</v>
      </c>
      <c r="X159" s="302" t="e">
        <v>#VALUE!</v>
      </c>
      <c r="Y159" s="302" t="e">
        <v>#VALUE!</v>
      </c>
      <c r="Z159" s="302" t="e">
        <v>#VALUE!</v>
      </c>
      <c r="AA159" s="302" t="e">
        <v>#VALUE!</v>
      </c>
      <c r="AB159" s="302" t="e">
        <v>#VALUE!</v>
      </c>
      <c r="AC159" s="302" t="e">
        <v>#VALUE!</v>
      </c>
      <c r="AD159" s="302" t="e">
        <v>#VALUE!</v>
      </c>
      <c r="AE159" s="302" t="e">
        <v>#VALUE!</v>
      </c>
      <c r="AF159" s="302" t="e">
        <v>#VALUE!</v>
      </c>
    </row>
    <row r="160" ht="12.0" customHeight="1">
      <c r="A160" s="300" t="s">
        <v>306</v>
      </c>
      <c r="B160" s="301" t="s">
        <v>3804</v>
      </c>
      <c r="C160" s="301" t="s">
        <v>8</v>
      </c>
      <c r="D160" s="301">
        <v>129.8</v>
      </c>
      <c r="E160" s="301">
        <v>70.6</v>
      </c>
      <c r="F160" s="301">
        <v>4.313602477950441</v>
      </c>
      <c r="G160" s="301">
        <v>8.3</v>
      </c>
      <c r="H160" s="301" t="s">
        <v>67</v>
      </c>
      <c r="I160" s="301" t="s">
        <v>81</v>
      </c>
      <c r="J160" s="301" t="s">
        <v>3959</v>
      </c>
      <c r="K160" s="301">
        <v>50.0</v>
      </c>
      <c r="L160" s="301" t="s">
        <v>62</v>
      </c>
      <c r="M160" s="301" t="s">
        <v>3969</v>
      </c>
      <c r="N160" s="301">
        <v>59.55</v>
      </c>
      <c r="O160" s="301">
        <v>74.38621518035191</v>
      </c>
      <c r="P160" s="301">
        <v>0.45608628659476125</v>
      </c>
      <c r="Q160" s="301" t="s">
        <v>3961</v>
      </c>
      <c r="R160" s="301" t="s">
        <v>4125</v>
      </c>
      <c r="S160" s="301" t="s">
        <v>3953</v>
      </c>
      <c r="T160" s="301">
        <v>2017.0</v>
      </c>
      <c r="U160" s="302" t="e">
        <v>#VALUE!</v>
      </c>
      <c r="V160" s="302" t="e">
        <v>#VALUE!</v>
      </c>
      <c r="W160" s="302" t="e">
        <v>#VALUE!</v>
      </c>
      <c r="X160" s="302" t="e">
        <v>#VALUE!</v>
      </c>
      <c r="Y160" s="302" t="e">
        <v>#VALUE!</v>
      </c>
      <c r="Z160" s="302" t="e">
        <v>#VALUE!</v>
      </c>
      <c r="AA160" s="302" t="e">
        <v>#VALUE!</v>
      </c>
      <c r="AB160" s="302" t="e">
        <v>#VALUE!</v>
      </c>
      <c r="AC160" s="302" t="e">
        <v>#VALUE!</v>
      </c>
      <c r="AD160" s="302" t="e">
        <v>#VALUE!</v>
      </c>
      <c r="AE160" s="302" t="e">
        <v>#VALUE!</v>
      </c>
      <c r="AF160" s="302" t="e">
        <v>#VALUE!</v>
      </c>
    </row>
    <row r="161" ht="12.0" customHeight="1">
      <c r="A161" s="300" t="s">
        <v>385</v>
      </c>
      <c r="B161" s="301" t="s">
        <v>386</v>
      </c>
      <c r="C161" s="301" t="s">
        <v>80</v>
      </c>
      <c r="D161" s="301">
        <v>160.0</v>
      </c>
      <c r="E161" s="301">
        <v>85.74</v>
      </c>
      <c r="F161" s="301">
        <v>0.0</v>
      </c>
      <c r="G161" s="301">
        <v>3.8</v>
      </c>
      <c r="H161" s="301" t="s">
        <v>4126</v>
      </c>
      <c r="I161" s="301" t="s">
        <v>87</v>
      </c>
      <c r="J161" s="301" t="s">
        <v>3949</v>
      </c>
      <c r="K161" s="301">
        <v>1.0</v>
      </c>
      <c r="L161" s="301" t="s">
        <v>73</v>
      </c>
      <c r="M161" s="301" t="s">
        <v>4127</v>
      </c>
      <c r="N161" s="301">
        <v>74.0</v>
      </c>
      <c r="O161" s="301">
        <v>90.03204000000002</v>
      </c>
      <c r="P161" s="301">
        <v>0.464125</v>
      </c>
      <c r="Q161" s="301" t="s">
        <v>4128</v>
      </c>
      <c r="R161" s="301" t="s">
        <v>4129</v>
      </c>
      <c r="S161" s="301" t="s">
        <v>3953</v>
      </c>
      <c r="T161" s="301">
        <v>2008.0</v>
      </c>
      <c r="U161" s="302" t="e">
        <v>#VALUE!</v>
      </c>
      <c r="V161" s="302" t="e">
        <v>#VALUE!</v>
      </c>
      <c r="W161" s="302" t="e">
        <v>#VALUE!</v>
      </c>
      <c r="X161" s="302" t="e">
        <v>#VALUE!</v>
      </c>
      <c r="Y161" s="302" t="e">
        <v>#VALUE!</v>
      </c>
      <c r="Z161" s="302" t="e">
        <v>#VALUE!</v>
      </c>
      <c r="AA161" s="302" t="e">
        <v>#VALUE!</v>
      </c>
      <c r="AB161" s="302" t="e">
        <v>#VALUE!</v>
      </c>
      <c r="AC161" s="302" t="e">
        <v>#VALUE!</v>
      </c>
      <c r="AD161" s="302" t="e">
        <v>#VALUE!</v>
      </c>
      <c r="AE161" s="302" t="e">
        <v>#VALUE!</v>
      </c>
      <c r="AF161" s="302" t="e">
        <v>#VALUE!</v>
      </c>
    </row>
    <row r="162" ht="12.0" customHeight="1">
      <c r="A162" s="300" t="s">
        <v>492</v>
      </c>
      <c r="B162" s="301" t="s">
        <v>3928</v>
      </c>
      <c r="C162" s="301" t="s">
        <v>83</v>
      </c>
      <c r="D162" s="301">
        <v>213.4</v>
      </c>
      <c r="E162" s="301">
        <v>111.76</v>
      </c>
      <c r="F162" s="301">
        <v>0.0</v>
      </c>
      <c r="G162" s="301">
        <v>8.6</v>
      </c>
      <c r="H162" s="301" t="s">
        <v>4130</v>
      </c>
      <c r="I162" s="301" t="s">
        <v>87</v>
      </c>
      <c r="J162" s="301" t="s">
        <v>3949</v>
      </c>
      <c r="K162" s="301">
        <v>1.0</v>
      </c>
      <c r="L162" s="301" t="s">
        <v>73</v>
      </c>
      <c r="M162" s="301" t="s">
        <v>4131</v>
      </c>
      <c r="N162" s="301">
        <v>97.22</v>
      </c>
      <c r="O162" s="301">
        <v>122.71</v>
      </c>
      <c r="P162" s="301">
        <v>0.4762886597938144</v>
      </c>
      <c r="Q162" s="301" t="s">
        <v>4128</v>
      </c>
      <c r="R162" s="301" t="s">
        <v>4132</v>
      </c>
      <c r="S162" s="301" t="s">
        <v>3953</v>
      </c>
      <c r="T162" s="301">
        <v>2008.0</v>
      </c>
      <c r="U162" s="302" t="e">
        <v>#VALUE!</v>
      </c>
      <c r="V162" s="302" t="e">
        <v>#VALUE!</v>
      </c>
      <c r="W162" s="302" t="e">
        <v>#VALUE!</v>
      </c>
      <c r="X162" s="302" t="e">
        <v>#VALUE!</v>
      </c>
      <c r="Y162" s="302" t="e">
        <v>#VALUE!</v>
      </c>
      <c r="Z162" s="302" t="e">
        <v>#VALUE!</v>
      </c>
      <c r="AA162" s="302" t="e">
        <v>#VALUE!</v>
      </c>
      <c r="AB162" s="302" t="e">
        <v>#VALUE!</v>
      </c>
      <c r="AC162" s="302" t="e">
        <v>#VALUE!</v>
      </c>
      <c r="AD162" s="302" t="e">
        <v>#VALUE!</v>
      </c>
      <c r="AE162" s="302" t="e">
        <v>#VALUE!</v>
      </c>
      <c r="AF162" s="302" t="e">
        <v>#VALUE!</v>
      </c>
    </row>
    <row r="163" ht="12.0" customHeight="1">
      <c r="A163" s="300" t="s">
        <v>3800</v>
      </c>
      <c r="B163" s="301" t="s">
        <v>3801</v>
      </c>
      <c r="C163" s="301" t="s">
        <v>83</v>
      </c>
      <c r="D163" s="301">
        <v>90.83</v>
      </c>
      <c r="E163" s="301">
        <v>47.96</v>
      </c>
      <c r="F163" s="301">
        <v>0.0</v>
      </c>
      <c r="G163" s="301">
        <v>12.8</v>
      </c>
      <c r="H163" s="301" t="s">
        <v>4133</v>
      </c>
      <c r="I163" s="301" t="s">
        <v>87</v>
      </c>
      <c r="J163" s="301" t="s">
        <v>3949</v>
      </c>
      <c r="K163" s="301">
        <v>1.0</v>
      </c>
      <c r="L163" s="301" t="s">
        <v>69</v>
      </c>
      <c r="M163" s="301" t="s">
        <v>4134</v>
      </c>
      <c r="N163" s="301">
        <v>39.05</v>
      </c>
      <c r="O163" s="301">
        <v>51.56</v>
      </c>
      <c r="P163" s="301">
        <v>0.4719806231421336</v>
      </c>
      <c r="Q163" s="301" t="s">
        <v>4135</v>
      </c>
      <c r="R163" s="301" t="s">
        <v>4136</v>
      </c>
      <c r="S163" s="301" t="s">
        <v>3953</v>
      </c>
      <c r="T163" s="301">
        <v>2010.0</v>
      </c>
      <c r="U163" s="302" t="e">
        <v>#VALUE!</v>
      </c>
      <c r="V163" s="302" t="e">
        <v>#VALUE!</v>
      </c>
      <c r="W163" s="302" t="e">
        <v>#VALUE!</v>
      </c>
      <c r="X163" s="302" t="e">
        <v>#VALUE!</v>
      </c>
      <c r="Y163" s="302" t="e">
        <v>#VALUE!</v>
      </c>
      <c r="Z163" s="302" t="e">
        <v>#VALUE!</v>
      </c>
      <c r="AA163" s="302" t="e">
        <v>#VALUE!</v>
      </c>
      <c r="AB163" s="302" t="e">
        <v>#VALUE!</v>
      </c>
      <c r="AC163" s="302" t="e">
        <v>#VALUE!</v>
      </c>
      <c r="AD163" s="302" t="e">
        <v>#VALUE!</v>
      </c>
      <c r="AE163" s="302" t="e">
        <v>#VALUE!</v>
      </c>
      <c r="AF163" s="302" t="e">
        <v>#VALUE!</v>
      </c>
    </row>
    <row r="164" ht="12.0" customHeight="1">
      <c r="A164" s="300" t="s">
        <v>493</v>
      </c>
      <c r="B164" s="301" t="s">
        <v>3927</v>
      </c>
      <c r="C164" s="301" t="s">
        <v>83</v>
      </c>
      <c r="D164" s="301">
        <v>140.0</v>
      </c>
      <c r="E164" s="301">
        <v>117.11</v>
      </c>
      <c r="F164" s="301">
        <v>0.0</v>
      </c>
      <c r="G164" s="301">
        <v>7.5</v>
      </c>
      <c r="H164" s="301" t="s">
        <v>4137</v>
      </c>
      <c r="I164" s="301" t="s">
        <v>87</v>
      </c>
      <c r="J164" s="301" t="s">
        <v>3949</v>
      </c>
      <c r="K164" s="301">
        <v>1.0</v>
      </c>
      <c r="L164" s="301" t="s">
        <v>73</v>
      </c>
      <c r="M164" s="301" t="s">
        <v>4138</v>
      </c>
      <c r="N164" s="301">
        <v>86.47</v>
      </c>
      <c r="O164" s="301">
        <v>109.57</v>
      </c>
      <c r="P164" s="301">
        <v>0.1635</v>
      </c>
      <c r="Q164" s="301" t="s">
        <v>4128</v>
      </c>
      <c r="R164" s="301" t="s">
        <v>4129</v>
      </c>
      <c r="S164" s="301" t="s">
        <v>3953</v>
      </c>
      <c r="T164" s="301">
        <v>2010.0</v>
      </c>
      <c r="U164" s="302" t="e">
        <v>#VALUE!</v>
      </c>
      <c r="V164" s="302" t="e">
        <v>#VALUE!</v>
      </c>
      <c r="W164" s="302" t="e">
        <v>#VALUE!</v>
      </c>
      <c r="X164" s="302" t="e">
        <v>#VALUE!</v>
      </c>
      <c r="Y164" s="302" t="e">
        <v>#VALUE!</v>
      </c>
      <c r="Z164" s="302" t="e">
        <v>#VALUE!</v>
      </c>
      <c r="AA164" s="302" t="e">
        <v>#VALUE!</v>
      </c>
      <c r="AB164" s="302" t="e">
        <v>#VALUE!</v>
      </c>
      <c r="AC164" s="302" t="e">
        <v>#VALUE!</v>
      </c>
      <c r="AD164" s="302" t="e">
        <v>#VALUE!</v>
      </c>
      <c r="AE164" s="302" t="e">
        <v>#VALUE!</v>
      </c>
      <c r="AF164" s="302" t="e">
        <v>#VALUE!</v>
      </c>
    </row>
    <row r="165" ht="12.0" customHeight="1">
      <c r="A165" s="300" t="s">
        <v>383</v>
      </c>
      <c r="B165" s="301" t="s">
        <v>384</v>
      </c>
      <c r="C165" s="301" t="s">
        <v>80</v>
      </c>
      <c r="D165" s="301">
        <v>188.70004999999998</v>
      </c>
      <c r="E165" s="301">
        <v>94.71</v>
      </c>
      <c r="F165" s="301">
        <v>0.0</v>
      </c>
      <c r="G165" s="301">
        <v>2.8</v>
      </c>
      <c r="H165" s="301" t="s">
        <v>4139</v>
      </c>
      <c r="I165" s="301" t="s">
        <v>87</v>
      </c>
      <c r="J165" s="301" t="s">
        <v>3949</v>
      </c>
      <c r="K165" s="301">
        <v>1.0</v>
      </c>
      <c r="L165" s="301" t="s">
        <v>62</v>
      </c>
      <c r="M165" s="301" t="s">
        <v>4140</v>
      </c>
      <c r="N165" s="301">
        <v>82.0</v>
      </c>
      <c r="O165" s="301">
        <v>88.85583000000001</v>
      </c>
      <c r="P165" s="301">
        <v>0.49809234284781584</v>
      </c>
      <c r="Q165" s="301" t="s">
        <v>4128</v>
      </c>
      <c r="R165" s="301" t="s">
        <v>4129</v>
      </c>
      <c r="S165" s="301" t="s">
        <v>3953</v>
      </c>
      <c r="T165" s="301" t="s">
        <v>4141</v>
      </c>
      <c r="U165" s="302" t="e">
        <v>#VALUE!</v>
      </c>
      <c r="V165" s="302" t="e">
        <v>#VALUE!</v>
      </c>
      <c r="W165" s="302" t="e">
        <v>#VALUE!</v>
      </c>
      <c r="X165" s="302" t="e">
        <v>#VALUE!</v>
      </c>
      <c r="Y165" s="302" t="e">
        <v>#VALUE!</v>
      </c>
      <c r="Z165" s="302" t="e">
        <v>#VALUE!</v>
      </c>
      <c r="AA165" s="302" t="e">
        <v>#VALUE!</v>
      </c>
      <c r="AB165" s="302" t="e">
        <v>#VALUE!</v>
      </c>
      <c r="AC165" s="302" t="e">
        <v>#VALUE!</v>
      </c>
      <c r="AD165" s="302" t="e">
        <v>#VALUE!</v>
      </c>
      <c r="AE165" s="302" t="e">
        <v>#VALUE!</v>
      </c>
      <c r="AF165" s="302" t="e">
        <v>#VALUE!</v>
      </c>
    </row>
    <row r="166" ht="12.0" customHeight="1">
      <c r="A166" s="300" t="s">
        <v>381</v>
      </c>
      <c r="B166" s="301" t="s">
        <v>382</v>
      </c>
      <c r="C166" s="301" t="s">
        <v>76</v>
      </c>
      <c r="D166" s="301">
        <v>254.15</v>
      </c>
      <c r="E166" s="301">
        <v>156.67</v>
      </c>
      <c r="F166" s="301">
        <v>0.0</v>
      </c>
      <c r="G166" s="301">
        <v>9.2</v>
      </c>
      <c r="H166" s="301" t="s">
        <v>4142</v>
      </c>
      <c r="I166" s="301" t="s">
        <v>86</v>
      </c>
      <c r="J166" s="301" t="s">
        <v>3949</v>
      </c>
      <c r="K166" s="301">
        <v>1.0</v>
      </c>
      <c r="L166" s="301" t="s">
        <v>69</v>
      </c>
      <c r="M166" s="301" t="s">
        <v>4143</v>
      </c>
      <c r="N166" s="301">
        <v>141.9</v>
      </c>
      <c r="O166" s="301">
        <v>165.35</v>
      </c>
      <c r="P166" s="301">
        <v>0.3835530198701555</v>
      </c>
      <c r="Q166" s="301" t="s">
        <v>4144</v>
      </c>
      <c r="R166" s="301" t="s">
        <v>4145</v>
      </c>
      <c r="S166" s="301" t="s">
        <v>3958</v>
      </c>
      <c r="T166" s="301">
        <v>2015.0</v>
      </c>
      <c r="U166" s="302" t="e">
        <v>#VALUE!</v>
      </c>
      <c r="V166" s="302" t="e">
        <v>#VALUE!</v>
      </c>
      <c r="W166" s="302" t="e">
        <v>#VALUE!</v>
      </c>
      <c r="X166" s="302" t="e">
        <v>#VALUE!</v>
      </c>
      <c r="Y166" s="302" t="e">
        <v>#VALUE!</v>
      </c>
      <c r="Z166" s="302" t="e">
        <v>#VALUE!</v>
      </c>
      <c r="AA166" s="302" t="e">
        <v>#VALUE!</v>
      </c>
      <c r="AB166" s="302" t="e">
        <v>#VALUE!</v>
      </c>
      <c r="AC166" s="302" t="e">
        <v>#VALUE!</v>
      </c>
      <c r="AD166" s="302" t="e">
        <v>#VALUE!</v>
      </c>
      <c r="AE166" s="302" t="e">
        <v>#VALUE!</v>
      </c>
      <c r="AF166" s="302" t="e">
        <v>#VALUE!</v>
      </c>
    </row>
    <row r="167" ht="12.0" customHeight="1">
      <c r="A167" s="300" t="s">
        <v>377</v>
      </c>
      <c r="B167" s="301" t="s">
        <v>378</v>
      </c>
      <c r="C167" s="301" t="s">
        <v>76</v>
      </c>
      <c r="D167" s="301">
        <v>179.4</v>
      </c>
      <c r="E167" s="301">
        <v>86.31</v>
      </c>
      <c r="F167" s="301">
        <v>0.0</v>
      </c>
      <c r="G167" s="301">
        <v>5.9</v>
      </c>
      <c r="H167" s="301" t="s">
        <v>4146</v>
      </c>
      <c r="I167" s="301" t="s">
        <v>86</v>
      </c>
      <c r="J167" s="301" t="s">
        <v>3949</v>
      </c>
      <c r="K167" s="301">
        <v>1.0</v>
      </c>
      <c r="L167" s="301" t="s">
        <v>73</v>
      </c>
      <c r="M167" s="301" t="s">
        <v>4147</v>
      </c>
      <c r="N167" s="301">
        <v>76.99</v>
      </c>
      <c r="O167" s="301">
        <v>89.71</v>
      </c>
      <c r="P167" s="301">
        <v>0.5188963210702341</v>
      </c>
      <c r="Q167" s="301" t="s">
        <v>4144</v>
      </c>
      <c r="R167" s="301" t="s">
        <v>4148</v>
      </c>
      <c r="S167" s="301" t="s">
        <v>3958</v>
      </c>
      <c r="T167" s="301">
        <v>2015.0</v>
      </c>
      <c r="U167" s="302" t="e">
        <v>#VALUE!</v>
      </c>
      <c r="V167" s="302" t="e">
        <v>#VALUE!</v>
      </c>
      <c r="W167" s="302" t="e">
        <v>#VALUE!</v>
      </c>
      <c r="X167" s="302" t="e">
        <v>#VALUE!</v>
      </c>
      <c r="Y167" s="302" t="e">
        <v>#VALUE!</v>
      </c>
      <c r="Z167" s="302" t="e">
        <v>#VALUE!</v>
      </c>
      <c r="AA167" s="302" t="e">
        <v>#VALUE!</v>
      </c>
      <c r="AB167" s="302" t="e">
        <v>#VALUE!</v>
      </c>
      <c r="AC167" s="302" t="e">
        <v>#VALUE!</v>
      </c>
      <c r="AD167" s="302" t="e">
        <v>#VALUE!</v>
      </c>
      <c r="AE167" s="302" t="e">
        <v>#VALUE!</v>
      </c>
      <c r="AF167" s="302" t="e">
        <v>#VALUE!</v>
      </c>
    </row>
    <row r="168" ht="12.0" customHeight="1">
      <c r="A168" s="300" t="s">
        <v>379</v>
      </c>
      <c r="B168" s="301" t="s">
        <v>380</v>
      </c>
      <c r="C168" s="301" t="s">
        <v>76</v>
      </c>
      <c r="D168" s="301">
        <v>209.3</v>
      </c>
      <c r="E168" s="301">
        <v>115.1</v>
      </c>
      <c r="F168" s="301">
        <v>0.0</v>
      </c>
      <c r="G168" s="301">
        <v>8.1</v>
      </c>
      <c r="H168" s="301" t="s">
        <v>4149</v>
      </c>
      <c r="I168" s="301" t="s">
        <v>86</v>
      </c>
      <c r="J168" s="301" t="s">
        <v>3949</v>
      </c>
      <c r="K168" s="301">
        <v>1.0</v>
      </c>
      <c r="L168" s="301" t="s">
        <v>73</v>
      </c>
      <c r="M168" s="301" t="s">
        <v>4150</v>
      </c>
      <c r="N168" s="301">
        <v>103.55</v>
      </c>
      <c r="O168" s="301">
        <v>120.66</v>
      </c>
      <c r="P168" s="301">
        <v>0.4500716674629719</v>
      </c>
      <c r="Q168" s="301" t="s">
        <v>4144</v>
      </c>
      <c r="R168" s="301" t="s">
        <v>4151</v>
      </c>
      <c r="S168" s="301" t="s">
        <v>3958</v>
      </c>
      <c r="T168" s="301">
        <v>2015.0</v>
      </c>
      <c r="U168" s="302" t="e">
        <v>#VALUE!</v>
      </c>
      <c r="V168" s="302" t="e">
        <v>#VALUE!</v>
      </c>
      <c r="W168" s="302" t="e">
        <v>#VALUE!</v>
      </c>
      <c r="X168" s="302" t="e">
        <v>#VALUE!</v>
      </c>
      <c r="Y168" s="302" t="e">
        <v>#VALUE!</v>
      </c>
      <c r="Z168" s="302" t="e">
        <v>#VALUE!</v>
      </c>
      <c r="AA168" s="302" t="e">
        <v>#VALUE!</v>
      </c>
      <c r="AB168" s="302" t="e">
        <v>#VALUE!</v>
      </c>
      <c r="AC168" s="302" t="e">
        <v>#VALUE!</v>
      </c>
      <c r="AD168" s="302" t="e">
        <v>#VALUE!</v>
      </c>
      <c r="AE168" s="302" t="e">
        <v>#VALUE!</v>
      </c>
      <c r="AF168" s="302" t="e">
        <v>#VALUE!</v>
      </c>
    </row>
    <row r="169" ht="12.0" customHeight="1">
      <c r="A169" s="300" t="s">
        <v>375</v>
      </c>
      <c r="B169" s="301" t="s">
        <v>376</v>
      </c>
      <c r="C169" s="301" t="s">
        <v>76</v>
      </c>
      <c r="D169" s="301">
        <v>164.45</v>
      </c>
      <c r="E169" s="301">
        <v>88.81</v>
      </c>
      <c r="F169" s="301">
        <v>0.0</v>
      </c>
      <c r="G169" s="301">
        <v>6.0</v>
      </c>
      <c r="H169" s="301" t="s">
        <v>4152</v>
      </c>
      <c r="I169" s="301" t="s">
        <v>86</v>
      </c>
      <c r="J169" s="301" t="s">
        <v>3949</v>
      </c>
      <c r="K169" s="301">
        <v>1.0</v>
      </c>
      <c r="L169" s="301" t="s">
        <v>73</v>
      </c>
      <c r="M169" s="301" t="s">
        <v>4153</v>
      </c>
      <c r="N169" s="301">
        <v>79.3</v>
      </c>
      <c r="O169" s="301">
        <v>92.4</v>
      </c>
      <c r="P169" s="301">
        <v>0.4599574338704773</v>
      </c>
      <c r="Q169" s="301" t="s">
        <v>4144</v>
      </c>
      <c r="R169" s="301" t="s">
        <v>4154</v>
      </c>
      <c r="S169" s="301" t="s">
        <v>3958</v>
      </c>
      <c r="T169" s="301">
        <v>2015.0</v>
      </c>
      <c r="U169" s="302" t="e">
        <v>#VALUE!</v>
      </c>
      <c r="V169" s="302" t="e">
        <v>#VALUE!</v>
      </c>
      <c r="W169" s="302" t="e">
        <v>#VALUE!</v>
      </c>
      <c r="X169" s="302" t="e">
        <v>#VALUE!</v>
      </c>
      <c r="Y169" s="302" t="e">
        <v>#VALUE!</v>
      </c>
      <c r="Z169" s="302" t="e">
        <v>#VALUE!</v>
      </c>
      <c r="AA169" s="302" t="e">
        <v>#VALUE!</v>
      </c>
      <c r="AB169" s="302" t="e">
        <v>#VALUE!</v>
      </c>
      <c r="AC169" s="302" t="e">
        <v>#VALUE!</v>
      </c>
      <c r="AD169" s="302" t="e">
        <v>#VALUE!</v>
      </c>
      <c r="AE169" s="302" t="e">
        <v>#VALUE!</v>
      </c>
      <c r="AF169" s="302" t="e">
        <v>#VALUE!</v>
      </c>
    </row>
    <row r="170" ht="12.0" customHeight="1">
      <c r="A170" s="300" t="s">
        <v>371</v>
      </c>
      <c r="B170" s="301" t="s">
        <v>372</v>
      </c>
      <c r="C170" s="301" t="s">
        <v>76</v>
      </c>
      <c r="D170" s="301">
        <v>194.35</v>
      </c>
      <c r="E170" s="301">
        <v>98.83</v>
      </c>
      <c r="F170" s="301">
        <v>0.0</v>
      </c>
      <c r="G170" s="301">
        <v>6.5</v>
      </c>
      <c r="H170" s="301" t="s">
        <v>4155</v>
      </c>
      <c r="I170" s="301" t="s">
        <v>86</v>
      </c>
      <c r="J170" s="301" t="s">
        <v>3949</v>
      </c>
      <c r="K170" s="301">
        <v>2.0</v>
      </c>
      <c r="L170" s="301" t="s">
        <v>69</v>
      </c>
      <c r="M170" s="301" t="s">
        <v>4156</v>
      </c>
      <c r="N170" s="301">
        <v>88.54</v>
      </c>
      <c r="O170" s="301">
        <v>103.76872800000001</v>
      </c>
      <c r="P170" s="301">
        <v>0.4914844352971443</v>
      </c>
      <c r="Q170" s="301" t="s">
        <v>4144</v>
      </c>
      <c r="R170" s="301" t="s">
        <v>4157</v>
      </c>
      <c r="S170" s="301" t="s">
        <v>3958</v>
      </c>
      <c r="T170" s="301">
        <v>2015.0</v>
      </c>
      <c r="U170" s="302" t="e">
        <v>#VALUE!</v>
      </c>
      <c r="V170" s="302" t="e">
        <v>#VALUE!</v>
      </c>
      <c r="W170" s="302" t="e">
        <v>#VALUE!</v>
      </c>
      <c r="X170" s="302" t="e">
        <v>#VALUE!</v>
      </c>
      <c r="Y170" s="302" t="e">
        <v>#VALUE!</v>
      </c>
      <c r="Z170" s="302" t="e">
        <v>#VALUE!</v>
      </c>
      <c r="AA170" s="302" t="e">
        <v>#VALUE!</v>
      </c>
      <c r="AB170" s="302" t="e">
        <v>#VALUE!</v>
      </c>
      <c r="AC170" s="302" t="e">
        <v>#VALUE!</v>
      </c>
      <c r="AD170" s="302" t="e">
        <v>#VALUE!</v>
      </c>
      <c r="AE170" s="302" t="e">
        <v>#VALUE!</v>
      </c>
      <c r="AF170" s="302" t="e">
        <v>#VALUE!</v>
      </c>
    </row>
    <row r="171" ht="12.0" customHeight="1">
      <c r="A171" s="300" t="s">
        <v>361</v>
      </c>
      <c r="B171" s="301" t="s">
        <v>362</v>
      </c>
      <c r="C171" s="301" t="s">
        <v>76</v>
      </c>
      <c r="D171" s="301">
        <v>82.225</v>
      </c>
      <c r="E171" s="301">
        <v>47.23</v>
      </c>
      <c r="F171" s="301">
        <v>0.0</v>
      </c>
      <c r="G171" s="301">
        <v>1.9</v>
      </c>
      <c r="H171" s="301" t="s">
        <v>4158</v>
      </c>
      <c r="I171" s="301" t="s">
        <v>86</v>
      </c>
      <c r="J171" s="301" t="s">
        <v>3949</v>
      </c>
      <c r="K171" s="301">
        <v>1.0</v>
      </c>
      <c r="L171" s="301" t="s">
        <v>69</v>
      </c>
      <c r="M171" s="301" t="s">
        <v>4159</v>
      </c>
      <c r="N171" s="301">
        <v>40.94</v>
      </c>
      <c r="O171" s="301">
        <v>47.7</v>
      </c>
      <c r="P171" s="301">
        <v>0.42560048647005166</v>
      </c>
      <c r="Q171" s="301" t="s">
        <v>4144</v>
      </c>
      <c r="R171" s="301" t="s">
        <v>4120</v>
      </c>
      <c r="S171" s="301" t="s">
        <v>3958</v>
      </c>
      <c r="T171" s="301">
        <v>2015.0</v>
      </c>
      <c r="U171" s="302" t="e">
        <v>#VALUE!</v>
      </c>
      <c r="V171" s="302" t="e">
        <v>#VALUE!</v>
      </c>
      <c r="W171" s="302" t="e">
        <v>#VALUE!</v>
      </c>
      <c r="X171" s="302" t="e">
        <v>#VALUE!</v>
      </c>
      <c r="Y171" s="302" t="e">
        <v>#VALUE!</v>
      </c>
      <c r="Z171" s="302" t="e">
        <v>#VALUE!</v>
      </c>
      <c r="AA171" s="302" t="e">
        <v>#VALUE!</v>
      </c>
      <c r="AB171" s="302" t="e">
        <v>#VALUE!</v>
      </c>
      <c r="AC171" s="302" t="e">
        <v>#VALUE!</v>
      </c>
      <c r="AD171" s="302" t="e">
        <v>#VALUE!</v>
      </c>
      <c r="AE171" s="302" t="e">
        <v>#VALUE!</v>
      </c>
      <c r="AF171" s="302" t="e">
        <v>#VALUE!</v>
      </c>
    </row>
    <row r="172" ht="12.0" customHeight="1">
      <c r="A172" s="300" t="s">
        <v>359</v>
      </c>
      <c r="B172" s="301" t="s">
        <v>360</v>
      </c>
      <c r="C172" s="301" t="s">
        <v>76</v>
      </c>
      <c r="D172" s="301">
        <v>82.225</v>
      </c>
      <c r="E172" s="301">
        <v>46.58</v>
      </c>
      <c r="F172" s="301">
        <v>0.0</v>
      </c>
      <c r="G172" s="301">
        <v>1.8</v>
      </c>
      <c r="H172" s="301" t="s">
        <v>4158</v>
      </c>
      <c r="I172" s="301" t="s">
        <v>86</v>
      </c>
      <c r="J172" s="301" t="s">
        <v>3949</v>
      </c>
      <c r="K172" s="301">
        <v>1.0</v>
      </c>
      <c r="L172" s="301" t="s">
        <v>62</v>
      </c>
      <c r="M172" s="301" t="s">
        <v>4159</v>
      </c>
      <c r="N172" s="301">
        <v>40.34</v>
      </c>
      <c r="O172" s="301">
        <v>47.01</v>
      </c>
      <c r="P172" s="301">
        <v>0.4335056248099726</v>
      </c>
      <c r="Q172" s="301" t="s">
        <v>4144</v>
      </c>
      <c r="R172" s="301" t="s">
        <v>4120</v>
      </c>
      <c r="S172" s="301" t="s">
        <v>3958</v>
      </c>
      <c r="T172" s="301">
        <v>2015.0</v>
      </c>
      <c r="U172" s="302" t="e">
        <v>#VALUE!</v>
      </c>
      <c r="V172" s="302" t="e">
        <v>#VALUE!</v>
      </c>
      <c r="W172" s="302" t="e">
        <v>#VALUE!</v>
      </c>
      <c r="X172" s="302" t="e">
        <v>#VALUE!</v>
      </c>
      <c r="Y172" s="302" t="e">
        <v>#VALUE!</v>
      </c>
      <c r="Z172" s="302" t="e">
        <v>#VALUE!</v>
      </c>
      <c r="AA172" s="302" t="e">
        <v>#VALUE!</v>
      </c>
      <c r="AB172" s="302" t="e">
        <v>#VALUE!</v>
      </c>
      <c r="AC172" s="302" t="e">
        <v>#VALUE!</v>
      </c>
      <c r="AD172" s="302" t="e">
        <v>#VALUE!</v>
      </c>
      <c r="AE172" s="302" t="e">
        <v>#VALUE!</v>
      </c>
      <c r="AF172" s="302" t="e">
        <v>#VALUE!</v>
      </c>
    </row>
    <row r="173" ht="12.0" customHeight="1">
      <c r="A173" s="300" t="s">
        <v>369</v>
      </c>
      <c r="B173" s="301" t="s">
        <v>370</v>
      </c>
      <c r="C173" s="301" t="s">
        <v>76</v>
      </c>
      <c r="D173" s="301">
        <v>284.05</v>
      </c>
      <c r="E173" s="301">
        <v>153.72</v>
      </c>
      <c r="F173" s="301">
        <v>0.0</v>
      </c>
      <c r="G173" s="301">
        <v>10.0</v>
      </c>
      <c r="H173" s="301" t="s">
        <v>4160</v>
      </c>
      <c r="I173" s="301" t="s">
        <v>86</v>
      </c>
      <c r="J173" s="301" t="s">
        <v>3949</v>
      </c>
      <c r="K173" s="301">
        <v>2.0</v>
      </c>
      <c r="L173" s="301" t="s">
        <v>69</v>
      </c>
      <c r="M173" s="301" t="s">
        <v>4161</v>
      </c>
      <c r="N173" s="301">
        <v>139.18</v>
      </c>
      <c r="O173" s="301">
        <v>162.18</v>
      </c>
      <c r="P173" s="301">
        <v>0.4588276711846506</v>
      </c>
      <c r="Q173" s="301" t="s">
        <v>4144</v>
      </c>
      <c r="R173" s="301" t="s">
        <v>4162</v>
      </c>
      <c r="S173" s="301" t="s">
        <v>3958</v>
      </c>
      <c r="T173" s="301">
        <v>2015.0</v>
      </c>
      <c r="U173" s="302" t="e">
        <v>#VALUE!</v>
      </c>
      <c r="V173" s="302" t="e">
        <v>#VALUE!</v>
      </c>
      <c r="W173" s="302" t="e">
        <v>#VALUE!</v>
      </c>
      <c r="X173" s="302" t="e">
        <v>#VALUE!</v>
      </c>
      <c r="Y173" s="302" t="e">
        <v>#VALUE!</v>
      </c>
      <c r="Z173" s="302" t="e">
        <v>#VALUE!</v>
      </c>
      <c r="AA173" s="302" t="e">
        <v>#VALUE!</v>
      </c>
      <c r="AB173" s="302" t="e">
        <v>#VALUE!</v>
      </c>
      <c r="AC173" s="302" t="e">
        <v>#VALUE!</v>
      </c>
      <c r="AD173" s="302" t="e">
        <v>#VALUE!</v>
      </c>
      <c r="AE173" s="302" t="e">
        <v>#VALUE!</v>
      </c>
      <c r="AF173" s="302" t="e">
        <v>#VALUE!</v>
      </c>
    </row>
    <row r="174" ht="12.0" customHeight="1">
      <c r="A174" s="300" t="s">
        <v>363</v>
      </c>
      <c r="B174" s="301" t="s">
        <v>364</v>
      </c>
      <c r="C174" s="301" t="s">
        <v>76</v>
      </c>
      <c r="D174" s="301">
        <v>104.65</v>
      </c>
      <c r="E174" s="301">
        <v>59.77</v>
      </c>
      <c r="F174" s="301">
        <v>0.0</v>
      </c>
      <c r="G174" s="301">
        <v>2.0</v>
      </c>
      <c r="H174" s="301" t="s">
        <v>4163</v>
      </c>
      <c r="I174" s="301" t="s">
        <v>86</v>
      </c>
      <c r="J174" s="301" t="s">
        <v>3949</v>
      </c>
      <c r="K174" s="301">
        <v>1.0</v>
      </c>
      <c r="L174" s="301" t="s">
        <v>73</v>
      </c>
      <c r="M174" s="301" t="s">
        <v>4164</v>
      </c>
      <c r="N174" s="301">
        <v>52.51</v>
      </c>
      <c r="O174" s="301">
        <v>61.19</v>
      </c>
      <c r="P174" s="301">
        <v>0.4288580984233158</v>
      </c>
      <c r="Q174" s="301" t="s">
        <v>4144</v>
      </c>
      <c r="R174" s="301" t="s">
        <v>4129</v>
      </c>
      <c r="S174" s="301" t="s">
        <v>3958</v>
      </c>
      <c r="T174" s="301">
        <v>2015.0</v>
      </c>
      <c r="U174" s="302" t="e">
        <v>#VALUE!</v>
      </c>
      <c r="V174" s="302" t="e">
        <v>#VALUE!</v>
      </c>
      <c r="W174" s="302" t="e">
        <v>#VALUE!</v>
      </c>
      <c r="X174" s="302" t="e">
        <v>#VALUE!</v>
      </c>
      <c r="Y174" s="302" t="e">
        <v>#VALUE!</v>
      </c>
      <c r="Z174" s="302" t="e">
        <v>#VALUE!</v>
      </c>
      <c r="AA174" s="302" t="e">
        <v>#VALUE!</v>
      </c>
      <c r="AB174" s="302" t="e">
        <v>#VALUE!</v>
      </c>
      <c r="AC174" s="302" t="e">
        <v>#VALUE!</v>
      </c>
      <c r="AD174" s="302" t="e">
        <v>#VALUE!</v>
      </c>
      <c r="AE174" s="302" t="e">
        <v>#VALUE!</v>
      </c>
      <c r="AF174" s="302" t="e">
        <v>#VALUE!</v>
      </c>
    </row>
    <row r="175" ht="12.0" customHeight="1">
      <c r="A175" s="300" t="s">
        <v>373</v>
      </c>
      <c r="B175" s="301" t="s">
        <v>374</v>
      </c>
      <c r="C175" s="301" t="s">
        <v>76</v>
      </c>
      <c r="D175" s="301">
        <v>164.45</v>
      </c>
      <c r="E175" s="301">
        <v>92.19</v>
      </c>
      <c r="F175" s="301">
        <v>0.0</v>
      </c>
      <c r="G175" s="301">
        <v>5.0</v>
      </c>
      <c r="H175" s="301" t="s">
        <v>4165</v>
      </c>
      <c r="I175" s="301" t="s">
        <v>86</v>
      </c>
      <c r="J175" s="301" t="s">
        <v>3949</v>
      </c>
      <c r="K175" s="301">
        <v>1.0</v>
      </c>
      <c r="L175" s="301" t="s">
        <v>73</v>
      </c>
      <c r="M175" s="301" t="s">
        <v>4166</v>
      </c>
      <c r="N175" s="301">
        <v>82.42</v>
      </c>
      <c r="O175" s="301">
        <v>96.04</v>
      </c>
      <c r="P175" s="301">
        <v>0.43940407418668287</v>
      </c>
      <c r="Q175" s="301" t="s">
        <v>4144</v>
      </c>
      <c r="R175" s="301" t="s">
        <v>4145</v>
      </c>
      <c r="S175" s="301" t="s">
        <v>3958</v>
      </c>
      <c r="T175" s="301">
        <v>2017.0</v>
      </c>
      <c r="U175" s="302" t="e">
        <v>#VALUE!</v>
      </c>
      <c r="V175" s="302" t="e">
        <v>#VALUE!</v>
      </c>
      <c r="W175" s="302" t="e">
        <v>#VALUE!</v>
      </c>
      <c r="X175" s="302" t="e">
        <v>#VALUE!</v>
      </c>
      <c r="Y175" s="302" t="e">
        <v>#VALUE!</v>
      </c>
      <c r="Z175" s="302" t="e">
        <v>#VALUE!</v>
      </c>
      <c r="AA175" s="302" t="e">
        <v>#VALUE!</v>
      </c>
      <c r="AB175" s="302" t="e">
        <v>#VALUE!</v>
      </c>
      <c r="AC175" s="302" t="e">
        <v>#VALUE!</v>
      </c>
      <c r="AD175" s="302" t="e">
        <v>#VALUE!</v>
      </c>
      <c r="AE175" s="302" t="e">
        <v>#VALUE!</v>
      </c>
      <c r="AF175" s="302" t="e">
        <v>#VALUE!</v>
      </c>
    </row>
    <row r="176" ht="12.0" customHeight="1">
      <c r="A176" s="300" t="s">
        <v>3898</v>
      </c>
      <c r="B176" s="301" t="s">
        <v>3899</v>
      </c>
      <c r="C176" s="301" t="s">
        <v>83</v>
      </c>
      <c r="D176" s="301">
        <v>280.0</v>
      </c>
      <c r="E176" s="301">
        <v>186.0</v>
      </c>
      <c r="F176" s="301">
        <v>0.0</v>
      </c>
      <c r="G176" s="301">
        <v>10.0</v>
      </c>
      <c r="H176" s="301" t="s">
        <v>4167</v>
      </c>
      <c r="I176" s="301" t="s">
        <v>86</v>
      </c>
      <c r="J176" s="301" t="s">
        <v>3949</v>
      </c>
      <c r="K176" s="301">
        <v>2.0</v>
      </c>
      <c r="L176" s="301" t="s">
        <v>62</v>
      </c>
      <c r="M176" s="301" t="s">
        <v>4168</v>
      </c>
      <c r="N176" s="301">
        <v>168.96</v>
      </c>
      <c r="O176" s="301">
        <v>196.88</v>
      </c>
      <c r="P176" s="301">
        <v>0.3357142857142857</v>
      </c>
      <c r="Q176" s="301" t="s">
        <v>4144</v>
      </c>
      <c r="R176" s="301" t="s">
        <v>4169</v>
      </c>
      <c r="S176" s="301" t="s">
        <v>4060</v>
      </c>
      <c r="T176" s="301">
        <v>2019.0</v>
      </c>
      <c r="U176" s="302" t="e">
        <v>#VALUE!</v>
      </c>
      <c r="V176" s="302" t="e">
        <v>#VALUE!</v>
      </c>
      <c r="W176" s="302" t="e">
        <v>#VALUE!</v>
      </c>
      <c r="X176" s="302" t="e">
        <v>#VALUE!</v>
      </c>
      <c r="Y176" s="302" t="e">
        <v>#VALUE!</v>
      </c>
      <c r="Z176" s="302" t="e">
        <v>#VALUE!</v>
      </c>
      <c r="AA176" s="302" t="e">
        <v>#VALUE!</v>
      </c>
      <c r="AB176" s="302" t="e">
        <v>#VALUE!</v>
      </c>
      <c r="AC176" s="302" t="e">
        <v>#VALUE!</v>
      </c>
      <c r="AD176" s="302" t="e">
        <v>#VALUE!</v>
      </c>
      <c r="AE176" s="302" t="e">
        <v>#VALUE!</v>
      </c>
      <c r="AF176" s="302" t="e">
        <v>#VALUE!</v>
      </c>
    </row>
    <row r="177" ht="12.0" customHeight="1">
      <c r="A177" s="300" t="s">
        <v>3900</v>
      </c>
      <c r="B177" s="301" t="s">
        <v>3901</v>
      </c>
      <c r="C177" s="301" t="s">
        <v>83</v>
      </c>
      <c r="D177" s="301">
        <v>372.50915</v>
      </c>
      <c r="E177" s="301">
        <v>214.2</v>
      </c>
      <c r="F177" s="301">
        <v>0.0</v>
      </c>
      <c r="G177" s="301">
        <v>10.0</v>
      </c>
      <c r="H177" s="301" t="s">
        <v>4170</v>
      </c>
      <c r="I177" s="301" t="s">
        <v>86</v>
      </c>
      <c r="J177" s="301" t="s">
        <v>3949</v>
      </c>
      <c r="K177" s="301">
        <v>2.0</v>
      </c>
      <c r="L177" s="301" t="s">
        <v>62</v>
      </c>
      <c r="M177" s="301" t="s">
        <v>4171</v>
      </c>
      <c r="N177" s="301">
        <v>194.97</v>
      </c>
      <c r="O177" s="301">
        <v>227.19</v>
      </c>
      <c r="P177" s="301">
        <v>0.42498056759142694</v>
      </c>
      <c r="Q177" s="301" t="s">
        <v>4144</v>
      </c>
      <c r="R177" s="301" t="s">
        <v>4157</v>
      </c>
      <c r="S177" s="301" t="s">
        <v>4060</v>
      </c>
      <c r="T177" s="301">
        <v>2019.0</v>
      </c>
      <c r="U177" s="302" t="e">
        <v>#VALUE!</v>
      </c>
      <c r="V177" s="302" t="e">
        <v>#VALUE!</v>
      </c>
      <c r="W177" s="302" t="e">
        <v>#VALUE!</v>
      </c>
      <c r="X177" s="302" t="e">
        <v>#VALUE!</v>
      </c>
      <c r="Y177" s="302" t="e">
        <v>#VALUE!</v>
      </c>
      <c r="Z177" s="302" t="e">
        <v>#VALUE!</v>
      </c>
      <c r="AA177" s="302" t="e">
        <v>#VALUE!</v>
      </c>
      <c r="AB177" s="302" t="e">
        <v>#VALUE!</v>
      </c>
      <c r="AC177" s="302" t="e">
        <v>#VALUE!</v>
      </c>
      <c r="AD177" s="302" t="e">
        <v>#VALUE!</v>
      </c>
      <c r="AE177" s="302" t="e">
        <v>#VALUE!</v>
      </c>
      <c r="AF177" s="302" t="e">
        <v>#VALUE!</v>
      </c>
    </row>
    <row r="178" ht="12.0" customHeight="1">
      <c r="A178" s="300" t="s">
        <v>365</v>
      </c>
      <c r="B178" s="301" t="s">
        <v>366</v>
      </c>
      <c r="C178" s="301" t="s">
        <v>76</v>
      </c>
      <c r="D178" s="301">
        <v>120.0</v>
      </c>
      <c r="E178" s="301">
        <v>72.06</v>
      </c>
      <c r="F178" s="301">
        <v>0.0</v>
      </c>
      <c r="G178" s="301">
        <v>5.0</v>
      </c>
      <c r="H178" s="301" t="s">
        <v>4172</v>
      </c>
      <c r="I178" s="301" t="s">
        <v>86</v>
      </c>
      <c r="J178" s="301" t="s">
        <v>3949</v>
      </c>
      <c r="K178" s="301">
        <v>1.0</v>
      </c>
      <c r="L178" s="301" t="s">
        <v>69</v>
      </c>
      <c r="M178" s="301" t="s">
        <v>4173</v>
      </c>
      <c r="N178" s="301">
        <v>63.85</v>
      </c>
      <c r="O178" s="301">
        <v>74.4</v>
      </c>
      <c r="P178" s="301">
        <v>0.39949999999999997</v>
      </c>
      <c r="Q178" s="301" t="s">
        <v>4144</v>
      </c>
      <c r="R178" s="301" t="s">
        <v>4116</v>
      </c>
      <c r="S178" s="301" t="s">
        <v>4060</v>
      </c>
      <c r="T178" s="301">
        <v>2019.0</v>
      </c>
      <c r="U178" s="302" t="e">
        <v>#VALUE!</v>
      </c>
      <c r="V178" s="302" t="e">
        <v>#VALUE!</v>
      </c>
      <c r="W178" s="302" t="e">
        <v>#VALUE!</v>
      </c>
      <c r="X178" s="302" t="e">
        <v>#VALUE!</v>
      </c>
      <c r="Y178" s="302" t="e">
        <v>#VALUE!</v>
      </c>
      <c r="Z178" s="302" t="e">
        <v>#VALUE!</v>
      </c>
      <c r="AA178" s="302" t="e">
        <v>#VALUE!</v>
      </c>
      <c r="AB178" s="302" t="e">
        <v>#VALUE!</v>
      </c>
      <c r="AC178" s="302" t="e">
        <v>#VALUE!</v>
      </c>
      <c r="AD178" s="302" t="e">
        <v>#VALUE!</v>
      </c>
      <c r="AE178" s="302" t="e">
        <v>#VALUE!</v>
      </c>
      <c r="AF178" s="302" t="e">
        <v>#VALUE!</v>
      </c>
    </row>
    <row r="179" ht="12.0" customHeight="1">
      <c r="A179" s="300" t="s">
        <v>367</v>
      </c>
      <c r="B179" s="301" t="s">
        <v>368</v>
      </c>
      <c r="C179" s="301" t="s">
        <v>76</v>
      </c>
      <c r="D179" s="301">
        <v>220.0</v>
      </c>
      <c r="E179" s="301">
        <v>156.01</v>
      </c>
      <c r="F179" s="301">
        <v>0.0</v>
      </c>
      <c r="G179" s="301">
        <v>5.0</v>
      </c>
      <c r="H179" s="301" t="s">
        <v>4174</v>
      </c>
      <c r="I179" s="301" t="s">
        <v>86</v>
      </c>
      <c r="J179" s="301" t="s">
        <v>3949</v>
      </c>
      <c r="K179" s="301">
        <v>3.0</v>
      </c>
      <c r="L179" s="301" t="s">
        <v>69</v>
      </c>
      <c r="M179" s="301" t="s">
        <v>4175</v>
      </c>
      <c r="N179" s="301">
        <v>141.29</v>
      </c>
      <c r="O179" s="301">
        <v>164.64</v>
      </c>
      <c r="P179" s="301">
        <v>0.2908636363636364</v>
      </c>
      <c r="Q179" s="301" t="s">
        <v>4144</v>
      </c>
      <c r="R179" s="301" t="s">
        <v>4129</v>
      </c>
      <c r="S179" s="301" t="s">
        <v>4060</v>
      </c>
      <c r="T179" s="301">
        <v>2019.0</v>
      </c>
      <c r="U179" s="302" t="e">
        <v>#VALUE!</v>
      </c>
      <c r="V179" s="302" t="e">
        <v>#VALUE!</v>
      </c>
      <c r="W179" s="302" t="e">
        <v>#VALUE!</v>
      </c>
      <c r="X179" s="302" t="e">
        <v>#VALUE!</v>
      </c>
      <c r="Y179" s="302" t="e">
        <v>#VALUE!</v>
      </c>
      <c r="Z179" s="302" t="e">
        <v>#VALUE!</v>
      </c>
      <c r="AA179" s="302" t="e">
        <v>#VALUE!</v>
      </c>
      <c r="AB179" s="302" t="e">
        <v>#VALUE!</v>
      </c>
      <c r="AC179" s="302" t="e">
        <v>#VALUE!</v>
      </c>
      <c r="AD179" s="302" t="e">
        <v>#VALUE!</v>
      </c>
      <c r="AE179" s="302" t="e">
        <v>#VALUE!</v>
      </c>
      <c r="AF179" s="302" t="e">
        <v>#VALUE!</v>
      </c>
    </row>
    <row r="180" ht="12.0" customHeight="1">
      <c r="A180" s="300" t="s">
        <v>3843</v>
      </c>
      <c r="B180" s="301" t="s">
        <v>3844</v>
      </c>
      <c r="C180" s="301" t="s">
        <v>83</v>
      </c>
      <c r="D180" s="301">
        <v>198.0</v>
      </c>
      <c r="E180" s="301">
        <v>85.0</v>
      </c>
      <c r="F180" s="301">
        <v>0.0</v>
      </c>
      <c r="G180" s="301">
        <v>2.5</v>
      </c>
      <c r="H180" s="301" t="s">
        <v>4176</v>
      </c>
      <c r="I180" s="301" t="s">
        <v>87</v>
      </c>
      <c r="J180" s="301" t="s">
        <v>3949</v>
      </c>
      <c r="K180" s="301">
        <v>1.0</v>
      </c>
      <c r="L180" s="301" t="s">
        <v>73</v>
      </c>
      <c r="M180" s="301" t="s">
        <v>4177</v>
      </c>
      <c r="N180" s="301">
        <v>78.0</v>
      </c>
      <c r="O180" s="301">
        <v>81.9</v>
      </c>
      <c r="P180" s="301">
        <v>0.5707070707070707</v>
      </c>
      <c r="Q180" s="301" t="s">
        <v>4128</v>
      </c>
      <c r="R180" s="301" t="s">
        <v>4129</v>
      </c>
      <c r="S180" s="301" t="s">
        <v>4128</v>
      </c>
      <c r="T180" s="301">
        <v>2019.0</v>
      </c>
      <c r="U180" s="302" t="e">
        <v>#VALUE!</v>
      </c>
      <c r="V180" s="302" t="e">
        <v>#VALUE!</v>
      </c>
      <c r="W180" s="302" t="e">
        <v>#VALUE!</v>
      </c>
      <c r="X180" s="302" t="e">
        <v>#VALUE!</v>
      </c>
      <c r="Y180" s="302" t="e">
        <v>#VALUE!</v>
      </c>
      <c r="Z180" s="302" t="e">
        <v>#VALUE!</v>
      </c>
      <c r="AA180" s="302" t="e">
        <v>#VALUE!</v>
      </c>
      <c r="AB180" s="302" t="e">
        <v>#VALUE!</v>
      </c>
      <c r="AC180" s="302" t="e">
        <v>#VALUE!</v>
      </c>
      <c r="AD180" s="302" t="e">
        <v>#VALUE!</v>
      </c>
      <c r="AE180" s="302" t="e">
        <v>#VALUE!</v>
      </c>
      <c r="AF180" s="302" t="e">
        <v>#VALUE!</v>
      </c>
    </row>
    <row r="181" ht="12.0" customHeight="1">
      <c r="A181" s="300" t="s">
        <v>387</v>
      </c>
      <c r="B181" s="301" t="s">
        <v>388</v>
      </c>
      <c r="C181" s="301" t="s">
        <v>80</v>
      </c>
      <c r="D181" s="301">
        <v>231.91245</v>
      </c>
      <c r="E181" s="301">
        <v>102.55</v>
      </c>
      <c r="F181" s="301">
        <v>0.0</v>
      </c>
      <c r="G181" s="301">
        <v>5.0</v>
      </c>
      <c r="H181" s="301" t="s">
        <v>4178</v>
      </c>
      <c r="I181" s="301" t="s">
        <v>87</v>
      </c>
      <c r="J181" s="301" t="s">
        <v>3949</v>
      </c>
      <c r="K181" s="301">
        <v>1.0</v>
      </c>
      <c r="L181" s="301" t="s">
        <v>73</v>
      </c>
      <c r="M181" s="301" t="s">
        <v>4179</v>
      </c>
      <c r="N181" s="301">
        <v>89.0</v>
      </c>
      <c r="O181" s="301">
        <v>102.9</v>
      </c>
      <c r="P181" s="301">
        <v>0.5578072673545557</v>
      </c>
      <c r="Q181" s="301" t="s">
        <v>4128</v>
      </c>
      <c r="R181" s="301" t="s">
        <v>4120</v>
      </c>
      <c r="S181" s="301" t="s">
        <v>4180</v>
      </c>
      <c r="T181" s="301">
        <v>2020.0</v>
      </c>
      <c r="U181" s="302" t="e">
        <v>#VALUE!</v>
      </c>
      <c r="V181" s="302" t="e">
        <v>#VALUE!</v>
      </c>
      <c r="W181" s="302" t="e">
        <v>#VALUE!</v>
      </c>
      <c r="X181" s="302" t="e">
        <v>#VALUE!</v>
      </c>
      <c r="Y181" s="302" t="e">
        <v>#VALUE!</v>
      </c>
      <c r="Z181" s="302" t="e">
        <v>#VALUE!</v>
      </c>
      <c r="AA181" s="302" t="e">
        <v>#VALUE!</v>
      </c>
      <c r="AB181" s="302" t="e">
        <v>#VALUE!</v>
      </c>
      <c r="AC181" s="302" t="e">
        <v>#VALUE!</v>
      </c>
      <c r="AD181" s="302" t="e">
        <v>#VALUE!</v>
      </c>
      <c r="AE181" s="302" t="e">
        <v>#VALUE!</v>
      </c>
      <c r="AF181" s="302" t="e">
        <v>#VALUE!</v>
      </c>
    </row>
    <row r="182" ht="12.0" customHeight="1">
      <c r="A182" s="300" t="s">
        <v>389</v>
      </c>
      <c r="B182" s="301" t="s">
        <v>390</v>
      </c>
      <c r="C182" s="301" t="s">
        <v>80</v>
      </c>
      <c r="D182" s="301">
        <v>225.0</v>
      </c>
      <c r="E182" s="301">
        <v>108.15</v>
      </c>
      <c r="F182" s="301">
        <v>0.0</v>
      </c>
      <c r="G182" s="301">
        <v>5.0</v>
      </c>
      <c r="H182" s="301" t="s">
        <v>4181</v>
      </c>
      <c r="I182" s="301" t="s">
        <v>87</v>
      </c>
      <c r="J182" s="301" t="s">
        <v>3949</v>
      </c>
      <c r="K182" s="301">
        <v>1.0</v>
      </c>
      <c r="L182" s="301" t="s">
        <v>73</v>
      </c>
      <c r="M182" s="301" t="s">
        <v>4182</v>
      </c>
      <c r="N182" s="301">
        <v>94.0</v>
      </c>
      <c r="O182" s="301">
        <v>104.14656000000001</v>
      </c>
      <c r="P182" s="301">
        <v>0.5193333333333333</v>
      </c>
      <c r="Q182" s="301" t="s">
        <v>4128</v>
      </c>
      <c r="R182" s="301" t="s">
        <v>4120</v>
      </c>
      <c r="S182" s="301" t="s">
        <v>4180</v>
      </c>
      <c r="T182" s="301">
        <v>2020.0</v>
      </c>
      <c r="U182" s="302" t="e">
        <v>#VALUE!</v>
      </c>
      <c r="V182" s="302" t="e">
        <v>#VALUE!</v>
      </c>
      <c r="W182" s="302" t="e">
        <v>#VALUE!</v>
      </c>
      <c r="X182" s="302" t="e">
        <v>#VALUE!</v>
      </c>
      <c r="Y182" s="302" t="e">
        <v>#VALUE!</v>
      </c>
      <c r="Z182" s="302" t="e">
        <v>#VALUE!</v>
      </c>
      <c r="AA182" s="302" t="e">
        <v>#VALUE!</v>
      </c>
      <c r="AB182" s="302" t="e">
        <v>#VALUE!</v>
      </c>
      <c r="AC182" s="302" t="e">
        <v>#VALUE!</v>
      </c>
      <c r="AD182" s="302" t="e">
        <v>#VALUE!</v>
      </c>
      <c r="AE182" s="302" t="e">
        <v>#VALUE!</v>
      </c>
      <c r="AF182" s="302" t="e">
        <v>#VALUE!</v>
      </c>
    </row>
    <row r="183" ht="12.0" customHeight="1">
      <c r="A183" s="300" t="s">
        <v>391</v>
      </c>
      <c r="B183" s="301" t="s">
        <v>392</v>
      </c>
      <c r="C183" s="301" t="s">
        <v>80</v>
      </c>
      <c r="D183" s="301">
        <v>162.0</v>
      </c>
      <c r="E183" s="301">
        <v>59.98</v>
      </c>
      <c r="F183" s="301">
        <v>0.0</v>
      </c>
      <c r="G183" s="301">
        <v>5.0</v>
      </c>
      <c r="H183" s="301" t="s">
        <v>4183</v>
      </c>
      <c r="I183" s="301" t="s">
        <v>87</v>
      </c>
      <c r="J183" s="301" t="s">
        <v>3949</v>
      </c>
      <c r="K183" s="301">
        <v>1.0</v>
      </c>
      <c r="L183" s="301" t="s">
        <v>73</v>
      </c>
      <c r="M183" s="301" t="s">
        <v>4184</v>
      </c>
      <c r="N183" s="301">
        <v>51.0</v>
      </c>
      <c r="O183" s="301">
        <v>68.86026</v>
      </c>
      <c r="P183" s="301">
        <v>0.6297530864197531</v>
      </c>
      <c r="Q183" s="301" t="s">
        <v>4128</v>
      </c>
      <c r="R183" s="301" t="s">
        <v>4120</v>
      </c>
      <c r="S183" s="301" t="s">
        <v>4180</v>
      </c>
      <c r="T183" s="301">
        <v>2020.0</v>
      </c>
      <c r="U183" s="302" t="e">
        <v>#VALUE!</v>
      </c>
      <c r="V183" s="302" t="e">
        <v>#VALUE!</v>
      </c>
      <c r="W183" s="302" t="e">
        <v>#VALUE!</v>
      </c>
      <c r="X183" s="302" t="e">
        <v>#VALUE!</v>
      </c>
      <c r="Y183" s="302" t="e">
        <v>#VALUE!</v>
      </c>
      <c r="Z183" s="302" t="e">
        <v>#VALUE!</v>
      </c>
      <c r="AA183" s="302" t="e">
        <v>#VALUE!</v>
      </c>
      <c r="AB183" s="302" t="e">
        <v>#VALUE!</v>
      </c>
      <c r="AC183" s="302" t="e">
        <v>#VALUE!</v>
      </c>
      <c r="AD183" s="302" t="e">
        <v>#VALUE!</v>
      </c>
      <c r="AE183" s="302" t="e">
        <v>#VALUE!</v>
      </c>
      <c r="AF183" s="302" t="e">
        <v>#VALUE!</v>
      </c>
    </row>
    <row r="184" ht="12.0" customHeight="1">
      <c r="A184" s="300" t="s">
        <v>393</v>
      </c>
      <c r="B184" s="301" t="s">
        <v>394</v>
      </c>
      <c r="C184" s="301" t="s">
        <v>80</v>
      </c>
      <c r="D184" s="301">
        <v>192.0</v>
      </c>
      <c r="E184" s="301">
        <v>71.18</v>
      </c>
      <c r="F184" s="301">
        <v>0.0</v>
      </c>
      <c r="G184" s="301">
        <v>5.0</v>
      </c>
      <c r="H184" s="301" t="s">
        <v>4185</v>
      </c>
      <c r="I184" s="301" t="s">
        <v>87</v>
      </c>
      <c r="J184" s="301" t="s">
        <v>3949</v>
      </c>
      <c r="K184" s="301">
        <v>1.0</v>
      </c>
      <c r="L184" s="301" t="s">
        <v>73</v>
      </c>
      <c r="M184" s="301" t="s">
        <v>4186</v>
      </c>
      <c r="N184" s="301">
        <v>61.0</v>
      </c>
      <c r="O184" s="301">
        <v>81.79857000000001</v>
      </c>
      <c r="P184" s="301">
        <v>0.6292708333333333</v>
      </c>
      <c r="Q184" s="301" t="s">
        <v>4128</v>
      </c>
      <c r="R184" s="301" t="s">
        <v>4120</v>
      </c>
      <c r="S184" s="301" t="s">
        <v>4180</v>
      </c>
      <c r="T184" s="301">
        <v>2020.0</v>
      </c>
      <c r="U184" s="302" t="e">
        <v>#VALUE!</v>
      </c>
      <c r="V184" s="302" t="e">
        <v>#VALUE!</v>
      </c>
      <c r="W184" s="302" t="e">
        <v>#VALUE!</v>
      </c>
      <c r="X184" s="302" t="e">
        <v>#VALUE!</v>
      </c>
      <c r="Y184" s="302" t="e">
        <v>#VALUE!</v>
      </c>
      <c r="Z184" s="302" t="e">
        <v>#VALUE!</v>
      </c>
      <c r="AA184" s="302" t="e">
        <v>#VALUE!</v>
      </c>
      <c r="AB184" s="302" t="e">
        <v>#VALUE!</v>
      </c>
      <c r="AC184" s="302" t="e">
        <v>#VALUE!</v>
      </c>
      <c r="AD184" s="302" t="e">
        <v>#VALUE!</v>
      </c>
      <c r="AE184" s="302" t="e">
        <v>#VALUE!</v>
      </c>
      <c r="AF184" s="302" t="e">
        <v>#VALUE!</v>
      </c>
    </row>
    <row r="185" ht="12.0" customHeight="1">
      <c r="A185" s="300" t="s">
        <v>395</v>
      </c>
      <c r="B185" s="301" t="s">
        <v>396</v>
      </c>
      <c r="C185" s="301" t="s">
        <v>80</v>
      </c>
      <c r="D185" s="301">
        <v>192.0</v>
      </c>
      <c r="E185" s="301">
        <v>75.66</v>
      </c>
      <c r="F185" s="301">
        <v>0.0</v>
      </c>
      <c r="G185" s="301">
        <v>5.0</v>
      </c>
      <c r="H185" s="301" t="s">
        <v>4187</v>
      </c>
      <c r="I185" s="301" t="s">
        <v>87</v>
      </c>
      <c r="J185" s="301" t="s">
        <v>3949</v>
      </c>
      <c r="K185" s="301">
        <v>1.0</v>
      </c>
      <c r="L185" s="301" t="s">
        <v>73</v>
      </c>
      <c r="M185" s="301" t="s">
        <v>4188</v>
      </c>
      <c r="N185" s="301">
        <v>65.0</v>
      </c>
      <c r="O185" s="301">
        <v>75.60000000000001</v>
      </c>
      <c r="P185" s="301">
        <v>0.6059375</v>
      </c>
      <c r="Q185" s="301" t="s">
        <v>4128</v>
      </c>
      <c r="R185" s="301" t="s">
        <v>4120</v>
      </c>
      <c r="S185" s="301" t="s">
        <v>4180</v>
      </c>
      <c r="T185" s="301">
        <v>2020.0</v>
      </c>
      <c r="U185" s="302" t="e">
        <v>#VALUE!</v>
      </c>
      <c r="V185" s="302" t="e">
        <v>#VALUE!</v>
      </c>
      <c r="W185" s="302" t="e">
        <v>#VALUE!</v>
      </c>
      <c r="X185" s="302" t="e">
        <v>#VALUE!</v>
      </c>
      <c r="Y185" s="302" t="e">
        <v>#VALUE!</v>
      </c>
      <c r="Z185" s="302" t="e">
        <v>#VALUE!</v>
      </c>
      <c r="AA185" s="302" t="e">
        <v>#VALUE!</v>
      </c>
      <c r="AB185" s="302" t="e">
        <v>#VALUE!</v>
      </c>
      <c r="AC185" s="302" t="e">
        <v>#VALUE!</v>
      </c>
      <c r="AD185" s="302" t="e">
        <v>#VALUE!</v>
      </c>
      <c r="AE185" s="302" t="e">
        <v>#VALUE!</v>
      </c>
      <c r="AF185" s="302" t="e">
        <v>#VALUE!</v>
      </c>
    </row>
    <row r="186" ht="12.0" customHeight="1">
      <c r="A186" s="300" t="s">
        <v>397</v>
      </c>
      <c r="B186" s="301" t="s">
        <v>398</v>
      </c>
      <c r="C186" s="301" t="s">
        <v>80</v>
      </c>
      <c r="D186" s="301">
        <v>225.0</v>
      </c>
      <c r="E186" s="301">
        <v>109.27</v>
      </c>
      <c r="F186" s="301">
        <v>0.0</v>
      </c>
      <c r="G186" s="301">
        <v>5.0</v>
      </c>
      <c r="H186" s="301" t="s">
        <v>4189</v>
      </c>
      <c r="I186" s="301" t="s">
        <v>87</v>
      </c>
      <c r="J186" s="301" t="s">
        <v>3949</v>
      </c>
      <c r="K186" s="301">
        <v>1.0</v>
      </c>
      <c r="L186" s="301" t="s">
        <v>62</v>
      </c>
      <c r="M186" s="301" t="s">
        <v>4190</v>
      </c>
      <c r="N186" s="301">
        <v>95.0</v>
      </c>
      <c r="O186" s="301">
        <v>110.25000000000001</v>
      </c>
      <c r="P186" s="301">
        <v>0.5143555555555556</v>
      </c>
      <c r="Q186" s="301" t="s">
        <v>4128</v>
      </c>
      <c r="R186" s="301" t="s">
        <v>4132</v>
      </c>
      <c r="S186" s="301" t="s">
        <v>4180</v>
      </c>
      <c r="T186" s="301">
        <v>2020.0</v>
      </c>
      <c r="U186" s="302" t="e">
        <v>#VALUE!</v>
      </c>
      <c r="V186" s="302" t="e">
        <v>#VALUE!</v>
      </c>
      <c r="W186" s="302" t="e">
        <v>#VALUE!</v>
      </c>
      <c r="X186" s="302" t="e">
        <v>#VALUE!</v>
      </c>
      <c r="Y186" s="302" t="e">
        <v>#VALUE!</v>
      </c>
      <c r="Z186" s="302" t="e">
        <v>#VALUE!</v>
      </c>
      <c r="AA186" s="302" t="e">
        <v>#VALUE!</v>
      </c>
      <c r="AB186" s="302" t="e">
        <v>#VALUE!</v>
      </c>
      <c r="AC186" s="302" t="e">
        <v>#VALUE!</v>
      </c>
      <c r="AD186" s="302" t="e">
        <v>#VALUE!</v>
      </c>
      <c r="AE186" s="302" t="e">
        <v>#VALUE!</v>
      </c>
      <c r="AF186" s="302" t="e">
        <v>#VALUE!</v>
      </c>
    </row>
    <row r="187" ht="12.0" customHeight="1">
      <c r="A187" s="300" t="s">
        <v>399</v>
      </c>
      <c r="B187" s="301" t="s">
        <v>4191</v>
      </c>
      <c r="C187" s="301" t="s">
        <v>80</v>
      </c>
      <c r="D187" s="301">
        <v>180.0</v>
      </c>
      <c r="E187" s="301">
        <v>83.5</v>
      </c>
      <c r="F187" s="301">
        <v>0.0</v>
      </c>
      <c r="G187" s="301">
        <v>5.0</v>
      </c>
      <c r="H187" s="301" t="s">
        <v>4192</v>
      </c>
      <c r="I187" s="301" t="s">
        <v>87</v>
      </c>
      <c r="J187" s="301" t="s">
        <v>3949</v>
      </c>
      <c r="K187" s="301">
        <v>1.0</v>
      </c>
      <c r="L187" s="301" t="s">
        <v>69</v>
      </c>
      <c r="M187" s="301" t="s">
        <v>4193</v>
      </c>
      <c r="N187" s="301">
        <v>72.0</v>
      </c>
      <c r="O187" s="301">
        <v>87.15</v>
      </c>
      <c r="P187" s="301">
        <v>0.5361111111111111</v>
      </c>
      <c r="Q187" s="301" t="s">
        <v>4128</v>
      </c>
      <c r="R187" s="301" t="s">
        <v>4120</v>
      </c>
      <c r="S187" s="301" t="s">
        <v>4180</v>
      </c>
      <c r="T187" s="301">
        <v>2020.0</v>
      </c>
      <c r="U187" s="302" t="e">
        <v>#VALUE!</v>
      </c>
      <c r="V187" s="302" t="e">
        <v>#VALUE!</v>
      </c>
      <c r="W187" s="302" t="e">
        <v>#VALUE!</v>
      </c>
      <c r="X187" s="302" t="e">
        <v>#VALUE!</v>
      </c>
      <c r="Y187" s="302" t="e">
        <v>#VALUE!</v>
      </c>
      <c r="Z187" s="302" t="e">
        <v>#VALUE!</v>
      </c>
      <c r="AA187" s="302" t="e">
        <v>#VALUE!</v>
      </c>
      <c r="AB187" s="302" t="e">
        <v>#VALUE!</v>
      </c>
      <c r="AC187" s="302" t="e">
        <v>#VALUE!</v>
      </c>
      <c r="AD187" s="302" t="e">
        <v>#VALUE!</v>
      </c>
      <c r="AE187" s="302" t="e">
        <v>#VALUE!</v>
      </c>
      <c r="AF187" s="302" t="e">
        <v>#VALUE!</v>
      </c>
    </row>
    <row r="188" ht="12.0" customHeight="1">
      <c r="A188" s="300" t="s">
        <v>401</v>
      </c>
      <c r="B188" s="301" t="s">
        <v>4194</v>
      </c>
      <c r="C188" s="301" t="s">
        <v>80</v>
      </c>
      <c r="D188" s="301">
        <v>180.0</v>
      </c>
      <c r="E188" s="301">
        <v>83.5</v>
      </c>
      <c r="F188" s="301">
        <v>0.0</v>
      </c>
      <c r="G188" s="301">
        <v>5.0</v>
      </c>
      <c r="H188" s="301" t="s">
        <v>4195</v>
      </c>
      <c r="I188" s="301" t="s">
        <v>87</v>
      </c>
      <c r="J188" s="301" t="s">
        <v>3949</v>
      </c>
      <c r="K188" s="301">
        <v>1.0</v>
      </c>
      <c r="L188" s="301" t="s">
        <v>69</v>
      </c>
      <c r="M188" s="301" t="s">
        <v>4196</v>
      </c>
      <c r="N188" s="301">
        <v>72.0</v>
      </c>
      <c r="O188" s="301">
        <v>87.15</v>
      </c>
      <c r="P188" s="301">
        <v>0.5361111111111111</v>
      </c>
      <c r="Q188" s="301" t="s">
        <v>4128</v>
      </c>
      <c r="R188" s="301" t="s">
        <v>4120</v>
      </c>
      <c r="S188" s="301" t="s">
        <v>4180</v>
      </c>
      <c r="T188" s="301">
        <v>2020.0</v>
      </c>
      <c r="U188" s="302" t="e">
        <v>#VALUE!</v>
      </c>
      <c r="V188" s="302" t="e">
        <v>#VALUE!</v>
      </c>
      <c r="W188" s="302" t="e">
        <v>#VALUE!</v>
      </c>
      <c r="X188" s="302" t="e">
        <v>#VALUE!</v>
      </c>
      <c r="Y188" s="302" t="e">
        <v>#VALUE!</v>
      </c>
      <c r="Z188" s="302" t="e">
        <v>#VALUE!</v>
      </c>
      <c r="AA188" s="302" t="e">
        <v>#VALUE!</v>
      </c>
      <c r="AB188" s="302" t="e">
        <v>#VALUE!</v>
      </c>
      <c r="AC188" s="302" t="e">
        <v>#VALUE!</v>
      </c>
      <c r="AD188" s="302" t="e">
        <v>#VALUE!</v>
      </c>
      <c r="AE188" s="302" t="e">
        <v>#VALUE!</v>
      </c>
      <c r="AF188" s="302" t="e">
        <v>#VALUE!</v>
      </c>
    </row>
    <row r="189" ht="12.0" customHeight="1">
      <c r="A189" s="300" t="s">
        <v>403</v>
      </c>
      <c r="B189" s="301" t="s">
        <v>4197</v>
      </c>
      <c r="C189" s="301" t="s">
        <v>80</v>
      </c>
      <c r="D189" s="301">
        <v>180.0</v>
      </c>
      <c r="E189" s="301">
        <v>90.23</v>
      </c>
      <c r="F189" s="301">
        <v>0.0</v>
      </c>
      <c r="G189" s="301">
        <v>0.0</v>
      </c>
      <c r="H189" s="301" t="s">
        <v>4198</v>
      </c>
      <c r="I189" s="301" t="s">
        <v>87</v>
      </c>
      <c r="J189" s="301" t="s">
        <v>3949</v>
      </c>
      <c r="K189" s="301">
        <v>1.0</v>
      </c>
      <c r="L189" s="301" t="s">
        <v>69</v>
      </c>
      <c r="M189" s="301" t="s">
        <v>4196</v>
      </c>
      <c r="N189" s="301">
        <v>78.0</v>
      </c>
      <c r="O189" s="301">
        <v>110.38</v>
      </c>
      <c r="P189" s="301">
        <v>0.4987222222222222</v>
      </c>
      <c r="Q189" s="301" t="s">
        <v>4128</v>
      </c>
      <c r="R189" s="301">
        <v>0.0</v>
      </c>
      <c r="S189" s="301" t="s">
        <v>4180</v>
      </c>
      <c r="T189" s="301">
        <v>2020.0</v>
      </c>
      <c r="U189" s="302" t="e">
        <v>#VALUE!</v>
      </c>
      <c r="V189" s="302" t="e">
        <v>#VALUE!</v>
      </c>
      <c r="W189" s="302" t="e">
        <v>#VALUE!</v>
      </c>
      <c r="X189" s="302" t="e">
        <v>#VALUE!</v>
      </c>
      <c r="Y189" s="302" t="e">
        <v>#VALUE!</v>
      </c>
      <c r="Z189" s="302" t="e">
        <v>#VALUE!</v>
      </c>
      <c r="AA189" s="302" t="e">
        <v>#VALUE!</v>
      </c>
      <c r="AB189" s="302" t="e">
        <v>#VALUE!</v>
      </c>
      <c r="AC189" s="302" t="e">
        <v>#VALUE!</v>
      </c>
      <c r="AD189" s="302" t="e">
        <v>#VALUE!</v>
      </c>
      <c r="AE189" s="302" t="e">
        <v>#VALUE!</v>
      </c>
      <c r="AF189" s="302" t="e">
        <v>#VALUE!</v>
      </c>
    </row>
    <row r="190" ht="12.0" customHeight="1">
      <c r="A190" s="300" t="s">
        <v>409</v>
      </c>
      <c r="B190" s="301" t="s">
        <v>4199</v>
      </c>
      <c r="C190" s="301" t="s">
        <v>80</v>
      </c>
      <c r="D190" s="301">
        <v>208.0</v>
      </c>
      <c r="E190" s="301">
        <v>95.83</v>
      </c>
      <c r="F190" s="301">
        <v>0.0</v>
      </c>
      <c r="G190" s="301">
        <v>5.0</v>
      </c>
      <c r="H190" s="301" t="s">
        <v>4196</v>
      </c>
      <c r="I190" s="301" t="s">
        <v>87</v>
      </c>
      <c r="J190" s="301" t="s">
        <v>3949</v>
      </c>
      <c r="K190" s="301">
        <v>1.0</v>
      </c>
      <c r="L190" s="301" t="s">
        <v>69</v>
      </c>
      <c r="M190" s="301" t="s">
        <v>4196</v>
      </c>
      <c r="N190" s="301">
        <v>83.0</v>
      </c>
      <c r="O190" s="301">
        <v>100.80000000000001</v>
      </c>
      <c r="P190" s="301">
        <v>0.5392788461538461</v>
      </c>
      <c r="Q190" s="301" t="s">
        <v>4128</v>
      </c>
      <c r="R190" s="301" t="s">
        <v>4120</v>
      </c>
      <c r="S190" s="301" t="s">
        <v>4180</v>
      </c>
      <c r="T190" s="301">
        <v>2020.0</v>
      </c>
      <c r="U190" s="302" t="e">
        <v>#VALUE!</v>
      </c>
      <c r="V190" s="302" t="e">
        <v>#VALUE!</v>
      </c>
      <c r="W190" s="302" t="e">
        <v>#VALUE!</v>
      </c>
      <c r="X190" s="302" t="e">
        <v>#VALUE!</v>
      </c>
      <c r="Y190" s="302" t="e">
        <v>#VALUE!</v>
      </c>
      <c r="Z190" s="302" t="e">
        <v>#VALUE!</v>
      </c>
      <c r="AA190" s="302" t="e">
        <v>#VALUE!</v>
      </c>
      <c r="AB190" s="302" t="e">
        <v>#VALUE!</v>
      </c>
      <c r="AC190" s="302" t="e">
        <v>#VALUE!</v>
      </c>
      <c r="AD190" s="302" t="e">
        <v>#VALUE!</v>
      </c>
      <c r="AE190" s="302" t="e">
        <v>#VALUE!</v>
      </c>
      <c r="AF190" s="302" t="e">
        <v>#VALUE!</v>
      </c>
    </row>
    <row r="191" ht="12.0" customHeight="1">
      <c r="A191" s="300" t="s">
        <v>411</v>
      </c>
      <c r="B191" s="301" t="s">
        <v>4200</v>
      </c>
      <c r="C191" s="301" t="s">
        <v>80</v>
      </c>
      <c r="D191" s="301">
        <v>210.0</v>
      </c>
      <c r="E191" s="301">
        <v>101.43</v>
      </c>
      <c r="F191" s="301">
        <v>0.0</v>
      </c>
      <c r="G191" s="301">
        <v>0.0</v>
      </c>
      <c r="H191" s="301" t="s">
        <v>4201</v>
      </c>
      <c r="I191" s="301" t="s">
        <v>87</v>
      </c>
      <c r="J191" s="301" t="s">
        <v>3949</v>
      </c>
      <c r="K191" s="301">
        <v>1.0</v>
      </c>
      <c r="L191" s="301" t="s">
        <v>69</v>
      </c>
      <c r="M191" s="301" t="s">
        <v>4202</v>
      </c>
      <c r="N191" s="301">
        <v>88.0</v>
      </c>
      <c r="O191" s="301">
        <v>124.54</v>
      </c>
      <c r="P191" s="301">
        <v>0.517</v>
      </c>
      <c r="Q191" s="301" t="s">
        <v>4128</v>
      </c>
      <c r="R191" s="301">
        <v>0.0</v>
      </c>
      <c r="S191" s="301" t="s">
        <v>4180</v>
      </c>
      <c r="T191" s="301">
        <v>2020.0</v>
      </c>
      <c r="U191" s="302" t="e">
        <v>#VALUE!</v>
      </c>
      <c r="V191" s="302" t="e">
        <v>#VALUE!</v>
      </c>
      <c r="W191" s="302" t="e">
        <v>#VALUE!</v>
      </c>
      <c r="X191" s="302" t="e">
        <v>#VALUE!</v>
      </c>
      <c r="Y191" s="302" t="e">
        <v>#VALUE!</v>
      </c>
      <c r="Z191" s="302" t="e">
        <v>#VALUE!</v>
      </c>
      <c r="AA191" s="302" t="e">
        <v>#VALUE!</v>
      </c>
      <c r="AB191" s="302" t="e">
        <v>#VALUE!</v>
      </c>
      <c r="AC191" s="302" t="e">
        <v>#VALUE!</v>
      </c>
      <c r="AD191" s="302" t="e">
        <v>#VALUE!</v>
      </c>
      <c r="AE191" s="302" t="e">
        <v>#VALUE!</v>
      </c>
      <c r="AF191" s="302" t="e">
        <v>#VALUE!</v>
      </c>
    </row>
    <row r="192" ht="12.0" customHeight="1">
      <c r="A192" s="300" t="s">
        <v>413</v>
      </c>
      <c r="B192" s="301" t="s">
        <v>4203</v>
      </c>
      <c r="C192" s="301" t="s">
        <v>80</v>
      </c>
      <c r="D192" s="301">
        <v>138.0</v>
      </c>
      <c r="E192" s="301">
        <v>57.74</v>
      </c>
      <c r="F192" s="301">
        <v>0.0</v>
      </c>
      <c r="G192" s="301">
        <v>3.0</v>
      </c>
      <c r="H192" s="301" t="s">
        <v>4204</v>
      </c>
      <c r="I192" s="301" t="s">
        <v>87</v>
      </c>
      <c r="J192" s="301" t="s">
        <v>3949</v>
      </c>
      <c r="K192" s="301">
        <v>1.0</v>
      </c>
      <c r="L192" s="301" t="s">
        <v>73</v>
      </c>
      <c r="M192" s="301" t="s">
        <v>4204</v>
      </c>
      <c r="N192" s="301">
        <v>49.0</v>
      </c>
      <c r="O192" s="301">
        <v>66.50784</v>
      </c>
      <c r="P192" s="301">
        <v>0.5815942028985507</v>
      </c>
      <c r="Q192" s="301" t="s">
        <v>4128</v>
      </c>
      <c r="R192" s="301" t="s">
        <v>4120</v>
      </c>
      <c r="S192" s="301" t="s">
        <v>4180</v>
      </c>
      <c r="T192" s="301">
        <v>2020.0</v>
      </c>
      <c r="U192" s="302" t="e">
        <v>#VALUE!</v>
      </c>
      <c r="V192" s="302" t="e">
        <v>#VALUE!</v>
      </c>
      <c r="W192" s="302" t="e">
        <v>#VALUE!</v>
      </c>
      <c r="X192" s="302" t="e">
        <v>#VALUE!</v>
      </c>
      <c r="Y192" s="302" t="e">
        <v>#VALUE!</v>
      </c>
      <c r="Z192" s="302" t="e">
        <v>#VALUE!</v>
      </c>
      <c r="AA192" s="302" t="e">
        <v>#VALUE!</v>
      </c>
      <c r="AB192" s="302" t="e">
        <v>#VALUE!</v>
      </c>
      <c r="AC192" s="302" t="e">
        <v>#VALUE!</v>
      </c>
      <c r="AD192" s="302" t="e">
        <v>#VALUE!</v>
      </c>
      <c r="AE192" s="302" t="e">
        <v>#VALUE!</v>
      </c>
      <c r="AF192" s="302" t="e">
        <v>#VALUE!</v>
      </c>
    </row>
    <row r="193" ht="12.0" customHeight="1">
      <c r="A193" s="300" t="s">
        <v>415</v>
      </c>
      <c r="B193" s="301" t="s">
        <v>4205</v>
      </c>
      <c r="C193" s="301" t="s">
        <v>80</v>
      </c>
      <c r="D193" s="301">
        <v>155.0</v>
      </c>
      <c r="E193" s="301">
        <v>67.82</v>
      </c>
      <c r="F193" s="301">
        <v>0.0</v>
      </c>
      <c r="G193" s="301">
        <v>0.0</v>
      </c>
      <c r="H193" s="301" t="s">
        <v>4206</v>
      </c>
      <c r="I193" s="301" t="s">
        <v>87</v>
      </c>
      <c r="J193" s="301" t="s">
        <v>3949</v>
      </c>
      <c r="K193" s="301">
        <v>1.0</v>
      </c>
      <c r="L193" s="301" t="s">
        <v>73</v>
      </c>
      <c r="M193" s="301" t="s">
        <v>4131</v>
      </c>
      <c r="N193" s="301">
        <v>58.0</v>
      </c>
      <c r="O193" s="301">
        <v>84.83</v>
      </c>
      <c r="P193" s="301">
        <v>0.5624516129032259</v>
      </c>
      <c r="Q193" s="301" t="s">
        <v>4128</v>
      </c>
      <c r="R193" s="301">
        <v>0.0</v>
      </c>
      <c r="S193" s="301" t="s">
        <v>4180</v>
      </c>
      <c r="T193" s="301">
        <v>2020.0</v>
      </c>
      <c r="U193" s="302" t="e">
        <v>#VALUE!</v>
      </c>
      <c r="V193" s="302" t="e">
        <v>#VALUE!</v>
      </c>
      <c r="W193" s="302" t="e">
        <v>#VALUE!</v>
      </c>
      <c r="X193" s="302" t="e">
        <v>#VALUE!</v>
      </c>
      <c r="Y193" s="302" t="e">
        <v>#VALUE!</v>
      </c>
      <c r="Z193" s="302" t="e">
        <v>#VALUE!</v>
      </c>
      <c r="AA193" s="302" t="e">
        <v>#VALUE!</v>
      </c>
      <c r="AB193" s="302" t="e">
        <v>#VALUE!</v>
      </c>
      <c r="AC193" s="302" t="e">
        <v>#VALUE!</v>
      </c>
      <c r="AD193" s="302" t="e">
        <v>#VALUE!</v>
      </c>
      <c r="AE193" s="302" t="e">
        <v>#VALUE!</v>
      </c>
      <c r="AF193" s="302" t="e">
        <v>#VALUE!</v>
      </c>
    </row>
    <row r="194" ht="12.0" customHeight="1">
      <c r="A194" s="300" t="s">
        <v>417</v>
      </c>
      <c r="B194" s="301" t="s">
        <v>4207</v>
      </c>
      <c r="C194" s="301" t="s">
        <v>80</v>
      </c>
      <c r="D194" s="301">
        <v>210.0</v>
      </c>
      <c r="E194" s="301">
        <v>101.43</v>
      </c>
      <c r="F194" s="301">
        <v>0.0</v>
      </c>
      <c r="G194" s="301">
        <v>0.0</v>
      </c>
      <c r="H194" s="301" t="s">
        <v>4208</v>
      </c>
      <c r="I194" s="301" t="s">
        <v>87</v>
      </c>
      <c r="J194" s="301" t="s">
        <v>3949</v>
      </c>
      <c r="K194" s="301">
        <v>1.0</v>
      </c>
      <c r="L194" s="301" t="s">
        <v>73</v>
      </c>
      <c r="M194" s="301" t="s">
        <v>4209</v>
      </c>
      <c r="N194" s="301">
        <v>88.0</v>
      </c>
      <c r="O194" s="301">
        <v>124.54</v>
      </c>
      <c r="P194" s="301">
        <v>0.517</v>
      </c>
      <c r="Q194" s="301" t="s">
        <v>4128</v>
      </c>
      <c r="R194" s="301">
        <v>0.0</v>
      </c>
      <c r="S194" s="301" t="s">
        <v>4180</v>
      </c>
      <c r="T194" s="301">
        <v>2020.0</v>
      </c>
      <c r="U194" s="302" t="e">
        <v>#VALUE!</v>
      </c>
      <c r="V194" s="302" t="e">
        <v>#VALUE!</v>
      </c>
      <c r="W194" s="302" t="e">
        <v>#VALUE!</v>
      </c>
      <c r="X194" s="302" t="e">
        <v>#VALUE!</v>
      </c>
      <c r="Y194" s="302" t="e">
        <v>#VALUE!</v>
      </c>
      <c r="Z194" s="302" t="e">
        <v>#VALUE!</v>
      </c>
      <c r="AA194" s="302" t="e">
        <v>#VALUE!</v>
      </c>
      <c r="AB194" s="302" t="e">
        <v>#VALUE!</v>
      </c>
      <c r="AC194" s="302" t="e">
        <v>#VALUE!</v>
      </c>
      <c r="AD194" s="302" t="e">
        <v>#VALUE!</v>
      </c>
      <c r="AE194" s="302" t="e">
        <v>#VALUE!</v>
      </c>
      <c r="AF194" s="302" t="e">
        <v>#VALUE!</v>
      </c>
    </row>
    <row r="195" ht="12.0" customHeight="1">
      <c r="A195" s="300" t="s">
        <v>419</v>
      </c>
      <c r="B195" s="301" t="s">
        <v>4210</v>
      </c>
      <c r="C195" s="301" t="s">
        <v>80</v>
      </c>
      <c r="D195" s="301">
        <v>241.5</v>
      </c>
      <c r="E195" s="301">
        <v>117.11</v>
      </c>
      <c r="F195" s="301">
        <v>0.0</v>
      </c>
      <c r="G195" s="301">
        <v>5.0</v>
      </c>
      <c r="H195" s="301" t="s">
        <v>4202</v>
      </c>
      <c r="I195" s="301" t="s">
        <v>87</v>
      </c>
      <c r="J195" s="301" t="s">
        <v>3949</v>
      </c>
      <c r="K195" s="301">
        <v>1.0</v>
      </c>
      <c r="L195" s="301" t="s">
        <v>73</v>
      </c>
      <c r="M195" s="301" t="s">
        <v>4202</v>
      </c>
      <c r="N195" s="301">
        <v>102.0</v>
      </c>
      <c r="O195" s="301">
        <v>122.85</v>
      </c>
      <c r="P195" s="301">
        <v>0.515072463768116</v>
      </c>
      <c r="Q195" s="301" t="s">
        <v>4128</v>
      </c>
      <c r="R195" s="301" t="s">
        <v>4120</v>
      </c>
      <c r="S195" s="301" t="s">
        <v>4180</v>
      </c>
      <c r="T195" s="301">
        <v>2020.0</v>
      </c>
      <c r="U195" s="302" t="e">
        <v>#VALUE!</v>
      </c>
      <c r="V195" s="302" t="e">
        <v>#VALUE!</v>
      </c>
      <c r="W195" s="302" t="e">
        <v>#VALUE!</v>
      </c>
      <c r="X195" s="302" t="e">
        <v>#VALUE!</v>
      </c>
      <c r="Y195" s="302" t="e">
        <v>#VALUE!</v>
      </c>
      <c r="Z195" s="302" t="e">
        <v>#VALUE!</v>
      </c>
      <c r="AA195" s="302" t="e">
        <v>#VALUE!</v>
      </c>
      <c r="AB195" s="302" t="e">
        <v>#VALUE!</v>
      </c>
      <c r="AC195" s="302" t="e">
        <v>#VALUE!</v>
      </c>
      <c r="AD195" s="302" t="e">
        <v>#VALUE!</v>
      </c>
      <c r="AE195" s="302" t="e">
        <v>#VALUE!</v>
      </c>
      <c r="AF195" s="302" t="e">
        <v>#VALUE!</v>
      </c>
    </row>
    <row r="196" ht="12.0" customHeight="1">
      <c r="A196" s="300" t="s">
        <v>421</v>
      </c>
      <c r="B196" s="301" t="s">
        <v>4211</v>
      </c>
      <c r="C196" s="301" t="s">
        <v>80</v>
      </c>
      <c r="D196" s="301">
        <v>310.25</v>
      </c>
      <c r="E196" s="301">
        <v>135.03</v>
      </c>
      <c r="F196" s="301">
        <v>0.0</v>
      </c>
      <c r="G196" s="301">
        <v>0.0</v>
      </c>
      <c r="H196" s="301" t="s">
        <v>4212</v>
      </c>
      <c r="I196" s="301" t="s">
        <v>87</v>
      </c>
      <c r="J196" s="301" t="s">
        <v>3949</v>
      </c>
      <c r="K196" s="301">
        <v>1.0</v>
      </c>
      <c r="L196" s="301" t="s">
        <v>73</v>
      </c>
      <c r="M196" s="301" t="s">
        <v>4209</v>
      </c>
      <c r="N196" s="301">
        <v>118.0</v>
      </c>
      <c r="O196" s="301">
        <v>167.83</v>
      </c>
      <c r="P196" s="301">
        <v>0.5647703464947623</v>
      </c>
      <c r="Q196" s="301" t="s">
        <v>4128</v>
      </c>
      <c r="R196" s="301">
        <v>0.0</v>
      </c>
      <c r="S196" s="301" t="s">
        <v>4180</v>
      </c>
      <c r="T196" s="301">
        <v>2020.0</v>
      </c>
      <c r="U196" s="302" t="e">
        <v>#VALUE!</v>
      </c>
      <c r="V196" s="302" t="e">
        <v>#VALUE!</v>
      </c>
      <c r="W196" s="302" t="e">
        <v>#VALUE!</v>
      </c>
      <c r="X196" s="302" t="e">
        <v>#VALUE!</v>
      </c>
      <c r="Y196" s="302" t="e">
        <v>#VALUE!</v>
      </c>
      <c r="Z196" s="302" t="e">
        <v>#VALUE!</v>
      </c>
      <c r="AA196" s="302" t="e">
        <v>#VALUE!</v>
      </c>
      <c r="AB196" s="302" t="e">
        <v>#VALUE!</v>
      </c>
      <c r="AC196" s="302" t="e">
        <v>#VALUE!</v>
      </c>
      <c r="AD196" s="302" t="e">
        <v>#VALUE!</v>
      </c>
      <c r="AE196" s="302" t="e">
        <v>#VALUE!</v>
      </c>
      <c r="AF196" s="302" t="e">
        <v>#VALUE!</v>
      </c>
    </row>
    <row r="197" ht="12.0" customHeight="1">
      <c r="A197" s="300" t="s">
        <v>423</v>
      </c>
      <c r="B197" s="301" t="s">
        <v>4213</v>
      </c>
      <c r="C197" s="301" t="s">
        <v>80</v>
      </c>
      <c r="D197" s="301">
        <v>314.25</v>
      </c>
      <c r="E197" s="301">
        <v>142.88</v>
      </c>
      <c r="F197" s="301">
        <v>0.0</v>
      </c>
      <c r="G197" s="301">
        <v>0.0</v>
      </c>
      <c r="H197" s="301" t="s">
        <v>4214</v>
      </c>
      <c r="I197" s="301" t="s">
        <v>87</v>
      </c>
      <c r="J197" s="301" t="s">
        <v>3949</v>
      </c>
      <c r="K197" s="301">
        <v>1.0</v>
      </c>
      <c r="L197" s="301" t="s">
        <v>62</v>
      </c>
      <c r="M197" s="301" t="s">
        <v>4209</v>
      </c>
      <c r="N197" s="301">
        <v>125.0</v>
      </c>
      <c r="O197" s="301">
        <v>176.4</v>
      </c>
      <c r="P197" s="301">
        <v>0.5453301511535402</v>
      </c>
      <c r="Q197" s="301" t="s">
        <v>4128</v>
      </c>
      <c r="R197" s="301">
        <v>0.0</v>
      </c>
      <c r="S197" s="301" t="s">
        <v>4180</v>
      </c>
      <c r="T197" s="301">
        <v>2020.0</v>
      </c>
      <c r="U197" s="302" t="e">
        <v>#VALUE!</v>
      </c>
      <c r="V197" s="302" t="e">
        <v>#VALUE!</v>
      </c>
      <c r="W197" s="302" t="e">
        <v>#VALUE!</v>
      </c>
      <c r="X197" s="302" t="e">
        <v>#VALUE!</v>
      </c>
      <c r="Y197" s="302" t="e">
        <v>#VALUE!</v>
      </c>
      <c r="Z197" s="302" t="e">
        <v>#VALUE!</v>
      </c>
      <c r="AA197" s="302" t="e">
        <v>#VALUE!</v>
      </c>
      <c r="AB197" s="302" t="e">
        <v>#VALUE!</v>
      </c>
      <c r="AC197" s="302" t="e">
        <v>#VALUE!</v>
      </c>
      <c r="AD197" s="302" t="e">
        <v>#VALUE!</v>
      </c>
      <c r="AE197" s="302" t="e">
        <v>#VALUE!</v>
      </c>
      <c r="AF197" s="302" t="e">
        <v>#VALUE!</v>
      </c>
    </row>
    <row r="198" ht="12.0" customHeight="1">
      <c r="A198" s="300" t="s">
        <v>425</v>
      </c>
      <c r="B198" s="301" t="s">
        <v>4215</v>
      </c>
      <c r="C198" s="301" t="s">
        <v>80</v>
      </c>
      <c r="D198" s="301">
        <v>314.25</v>
      </c>
      <c r="E198" s="301">
        <v>142.88</v>
      </c>
      <c r="F198" s="301">
        <v>0.0</v>
      </c>
      <c r="G198" s="301">
        <v>0.0</v>
      </c>
      <c r="H198" s="301" t="s">
        <v>4216</v>
      </c>
      <c r="I198" s="301" t="s">
        <v>87</v>
      </c>
      <c r="J198" s="301" t="s">
        <v>3949</v>
      </c>
      <c r="K198" s="301">
        <v>1.0</v>
      </c>
      <c r="L198" s="301" t="s">
        <v>62</v>
      </c>
      <c r="M198" s="301" t="s">
        <v>4209</v>
      </c>
      <c r="N198" s="301">
        <v>125.0</v>
      </c>
      <c r="O198" s="301">
        <v>176.4</v>
      </c>
      <c r="P198" s="301">
        <v>0.5453301511535402</v>
      </c>
      <c r="Q198" s="301" t="s">
        <v>4128</v>
      </c>
      <c r="R198" s="301">
        <v>0.0</v>
      </c>
      <c r="S198" s="301" t="s">
        <v>4180</v>
      </c>
      <c r="T198" s="301">
        <v>2020.0</v>
      </c>
      <c r="U198" s="302" t="e">
        <v>#VALUE!</v>
      </c>
      <c r="V198" s="302" t="e">
        <v>#VALUE!</v>
      </c>
      <c r="W198" s="302" t="e">
        <v>#VALUE!</v>
      </c>
      <c r="X198" s="302" t="e">
        <v>#VALUE!</v>
      </c>
      <c r="Y198" s="302" t="e">
        <v>#VALUE!</v>
      </c>
      <c r="Z198" s="302" t="e">
        <v>#VALUE!</v>
      </c>
      <c r="AA198" s="302" t="e">
        <v>#VALUE!</v>
      </c>
      <c r="AB198" s="302" t="e">
        <v>#VALUE!</v>
      </c>
      <c r="AC198" s="302" t="e">
        <v>#VALUE!</v>
      </c>
      <c r="AD198" s="302" t="e">
        <v>#VALUE!</v>
      </c>
      <c r="AE198" s="302" t="e">
        <v>#VALUE!</v>
      </c>
      <c r="AF198" s="302" t="e">
        <v>#VALUE!</v>
      </c>
    </row>
    <row r="199" ht="12.0" customHeight="1">
      <c r="A199" s="300" t="s">
        <v>427</v>
      </c>
      <c r="B199" s="301" t="s">
        <v>428</v>
      </c>
      <c r="C199" s="301" t="s">
        <v>80</v>
      </c>
      <c r="D199" s="301">
        <v>316.25</v>
      </c>
      <c r="E199" s="301">
        <v>142.88</v>
      </c>
      <c r="F199" s="301">
        <v>0.0</v>
      </c>
      <c r="G199" s="301">
        <v>8.0</v>
      </c>
      <c r="H199" s="301" t="s">
        <v>4217</v>
      </c>
      <c r="I199" s="301" t="s">
        <v>87</v>
      </c>
      <c r="J199" s="301" t="s">
        <v>3949</v>
      </c>
      <c r="K199" s="301">
        <v>1.0</v>
      </c>
      <c r="L199" s="301" t="s">
        <v>62</v>
      </c>
      <c r="M199" s="301" t="s">
        <v>4217</v>
      </c>
      <c r="N199" s="301">
        <v>125.0</v>
      </c>
      <c r="O199" s="301">
        <v>150.01875</v>
      </c>
      <c r="P199" s="301">
        <v>0.548205533596838</v>
      </c>
      <c r="Q199" s="301" t="s">
        <v>4128</v>
      </c>
      <c r="R199" s="301" t="s">
        <v>4120</v>
      </c>
      <c r="S199" s="301" t="s">
        <v>4180</v>
      </c>
      <c r="T199" s="301">
        <v>2020.0</v>
      </c>
      <c r="U199" s="302" t="e">
        <v>#VALUE!</v>
      </c>
      <c r="V199" s="302" t="e">
        <v>#VALUE!</v>
      </c>
      <c r="W199" s="302" t="e">
        <v>#VALUE!</v>
      </c>
      <c r="X199" s="302" t="e">
        <v>#VALUE!</v>
      </c>
      <c r="Y199" s="302" t="e">
        <v>#VALUE!</v>
      </c>
      <c r="Z199" s="302" t="e">
        <v>#VALUE!</v>
      </c>
      <c r="AA199" s="302" t="e">
        <v>#VALUE!</v>
      </c>
      <c r="AB199" s="302" t="e">
        <v>#VALUE!</v>
      </c>
      <c r="AC199" s="302" t="e">
        <v>#VALUE!</v>
      </c>
      <c r="AD199" s="302" t="e">
        <v>#VALUE!</v>
      </c>
      <c r="AE199" s="302" t="e">
        <v>#VALUE!</v>
      </c>
      <c r="AF199" s="302" t="e">
        <v>#VALUE!</v>
      </c>
    </row>
    <row r="200" ht="12.0" customHeight="1">
      <c r="A200" s="300" t="s">
        <v>429</v>
      </c>
      <c r="B200" s="301" t="s">
        <v>430</v>
      </c>
      <c r="C200" s="301" t="s">
        <v>80</v>
      </c>
      <c r="D200" s="301">
        <v>382.0</v>
      </c>
      <c r="E200" s="301">
        <v>188.8</v>
      </c>
      <c r="F200" s="301">
        <v>0.0</v>
      </c>
      <c r="G200" s="301">
        <v>10.0</v>
      </c>
      <c r="H200" s="301" t="s">
        <v>4131</v>
      </c>
      <c r="I200" s="301" t="s">
        <v>87</v>
      </c>
      <c r="J200" s="301" t="s">
        <v>3949</v>
      </c>
      <c r="K200" s="301">
        <v>1.0</v>
      </c>
      <c r="L200" s="301" t="s">
        <v>62</v>
      </c>
      <c r="M200" s="301" t="s">
        <v>4131</v>
      </c>
      <c r="N200" s="301">
        <v>166.0</v>
      </c>
      <c r="O200" s="301">
        <v>198.24336000000002</v>
      </c>
      <c r="P200" s="301">
        <v>0.5057591623036649</v>
      </c>
      <c r="Q200" s="301" t="s">
        <v>4128</v>
      </c>
      <c r="R200" s="301" t="s">
        <v>4120</v>
      </c>
      <c r="S200" s="301" t="s">
        <v>4180</v>
      </c>
      <c r="T200" s="301">
        <v>2020.0</v>
      </c>
      <c r="U200" s="302" t="e">
        <v>#VALUE!</v>
      </c>
      <c r="V200" s="302" t="e">
        <v>#VALUE!</v>
      </c>
      <c r="W200" s="302" t="e">
        <v>#VALUE!</v>
      </c>
      <c r="X200" s="302" t="e">
        <v>#VALUE!</v>
      </c>
      <c r="Y200" s="302" t="e">
        <v>#VALUE!</v>
      </c>
      <c r="Z200" s="302" t="e">
        <v>#VALUE!</v>
      </c>
      <c r="AA200" s="302" t="e">
        <v>#VALUE!</v>
      </c>
      <c r="AB200" s="302" t="e">
        <v>#VALUE!</v>
      </c>
      <c r="AC200" s="302" t="e">
        <v>#VALUE!</v>
      </c>
      <c r="AD200" s="302" t="e">
        <v>#VALUE!</v>
      </c>
      <c r="AE200" s="302" t="e">
        <v>#VALUE!</v>
      </c>
      <c r="AF200" s="302" t="e">
        <v>#VALUE!</v>
      </c>
    </row>
    <row r="201" ht="12.0" customHeight="1">
      <c r="A201" s="300" t="s">
        <v>431</v>
      </c>
      <c r="B201" s="301" t="s">
        <v>4218</v>
      </c>
      <c r="C201" s="301" t="s">
        <v>80</v>
      </c>
      <c r="D201" s="301">
        <v>437.0</v>
      </c>
      <c r="E201" s="301">
        <v>282.9</v>
      </c>
      <c r="F201" s="301">
        <v>0.0</v>
      </c>
      <c r="G201" s="301">
        <v>0.0</v>
      </c>
      <c r="H201" s="301" t="s">
        <v>4219</v>
      </c>
      <c r="I201" s="301" t="s">
        <v>87</v>
      </c>
      <c r="J201" s="301" t="s">
        <v>3949</v>
      </c>
      <c r="K201" s="301">
        <v>1.0</v>
      </c>
      <c r="L201" s="301" t="s">
        <v>62</v>
      </c>
      <c r="M201" s="301">
        <v>0.0</v>
      </c>
      <c r="N201" s="301">
        <v>250.0</v>
      </c>
      <c r="O201" s="301">
        <v>333.49</v>
      </c>
      <c r="P201" s="301">
        <v>0.35263157894736846</v>
      </c>
      <c r="Q201" s="301">
        <v>0.0</v>
      </c>
      <c r="R201" s="301">
        <v>0.0</v>
      </c>
      <c r="S201" s="301">
        <v>0.0</v>
      </c>
      <c r="T201" s="301">
        <v>0.0</v>
      </c>
      <c r="U201" s="302" t="e">
        <v>#VALUE!</v>
      </c>
      <c r="V201" s="302" t="e">
        <v>#VALUE!</v>
      </c>
      <c r="W201" s="302" t="e">
        <v>#VALUE!</v>
      </c>
      <c r="X201" s="302" t="e">
        <v>#VALUE!</v>
      </c>
      <c r="Y201" s="302" t="e">
        <v>#VALUE!</v>
      </c>
      <c r="Z201" s="302" t="e">
        <v>#VALUE!</v>
      </c>
      <c r="AA201" s="302" t="e">
        <v>#VALUE!</v>
      </c>
      <c r="AB201" s="302" t="e">
        <v>#VALUE!</v>
      </c>
      <c r="AC201" s="302" t="e">
        <v>#VALUE!</v>
      </c>
      <c r="AD201" s="302" t="e">
        <v>#VALUE!</v>
      </c>
      <c r="AE201" s="302" t="e">
        <v>#VALUE!</v>
      </c>
      <c r="AF201" s="302" t="e">
        <v>#VALUE!</v>
      </c>
    </row>
    <row r="202" ht="12.0" customHeight="1">
      <c r="A202" s="300" t="s">
        <v>433</v>
      </c>
      <c r="B202" s="301" t="s">
        <v>434</v>
      </c>
      <c r="C202" s="301" t="s">
        <v>80</v>
      </c>
      <c r="D202" s="301">
        <v>139.15</v>
      </c>
      <c r="E202" s="301">
        <v>54.38</v>
      </c>
      <c r="F202" s="301">
        <v>0.0</v>
      </c>
      <c r="G202" s="301">
        <v>3.0</v>
      </c>
      <c r="H202" s="301" t="s">
        <v>4220</v>
      </c>
      <c r="I202" s="301" t="s">
        <v>87</v>
      </c>
      <c r="J202" s="301" t="s">
        <v>3949</v>
      </c>
      <c r="K202" s="301">
        <v>1.0</v>
      </c>
      <c r="L202" s="301" t="s">
        <v>69</v>
      </c>
      <c r="M202" s="301" t="s">
        <v>4159</v>
      </c>
      <c r="N202" s="301">
        <v>46.0</v>
      </c>
      <c r="O202" s="301">
        <v>57.09816</v>
      </c>
      <c r="P202" s="301">
        <v>0.6091987064319081</v>
      </c>
      <c r="Q202" s="301" t="s">
        <v>4128</v>
      </c>
      <c r="R202" s="301" t="s">
        <v>4116</v>
      </c>
      <c r="S202" s="301" t="s">
        <v>4180</v>
      </c>
      <c r="T202" s="301">
        <v>2020.0</v>
      </c>
      <c r="U202" s="302" t="e">
        <v>#VALUE!</v>
      </c>
      <c r="V202" s="302" t="e">
        <v>#VALUE!</v>
      </c>
      <c r="W202" s="302" t="e">
        <v>#VALUE!</v>
      </c>
      <c r="X202" s="302" t="e">
        <v>#VALUE!</v>
      </c>
      <c r="Y202" s="302" t="e">
        <v>#VALUE!</v>
      </c>
      <c r="Z202" s="302" t="e">
        <v>#VALUE!</v>
      </c>
      <c r="AA202" s="302" t="e">
        <v>#VALUE!</v>
      </c>
      <c r="AB202" s="302" t="e">
        <v>#VALUE!</v>
      </c>
      <c r="AC202" s="302" t="e">
        <v>#VALUE!</v>
      </c>
      <c r="AD202" s="302" t="e">
        <v>#VALUE!</v>
      </c>
      <c r="AE202" s="302" t="e">
        <v>#VALUE!</v>
      </c>
      <c r="AF202" s="302" t="e">
        <v>#VALUE!</v>
      </c>
    </row>
    <row r="203" ht="12.0" customHeight="1">
      <c r="A203" s="300" t="s">
        <v>435</v>
      </c>
      <c r="B203" s="301" t="s">
        <v>436</v>
      </c>
      <c r="C203" s="301" t="s">
        <v>80</v>
      </c>
      <c r="D203" s="301">
        <v>189.75</v>
      </c>
      <c r="E203" s="301">
        <v>81.26</v>
      </c>
      <c r="F203" s="301">
        <v>0.0</v>
      </c>
      <c r="G203" s="301">
        <v>8.0</v>
      </c>
      <c r="H203" s="301" t="s">
        <v>4221</v>
      </c>
      <c r="I203" s="301" t="s">
        <v>87</v>
      </c>
      <c r="J203" s="301" t="s">
        <v>3949</v>
      </c>
      <c r="K203" s="301">
        <v>1.0</v>
      </c>
      <c r="L203" s="301" t="s">
        <v>69</v>
      </c>
      <c r="M203" s="301" t="s">
        <v>4222</v>
      </c>
      <c r="N203" s="301">
        <v>70.0</v>
      </c>
      <c r="O203" s="301">
        <v>85.3272</v>
      </c>
      <c r="P203" s="301">
        <v>0.5717523056653491</v>
      </c>
      <c r="Q203" s="301" t="s">
        <v>4128</v>
      </c>
      <c r="R203" s="301" t="s">
        <v>4122</v>
      </c>
      <c r="S203" s="301" t="s">
        <v>4180</v>
      </c>
      <c r="T203" s="301">
        <v>2020.0</v>
      </c>
      <c r="U203" s="302" t="e">
        <v>#VALUE!</v>
      </c>
      <c r="V203" s="302" t="e">
        <v>#VALUE!</v>
      </c>
      <c r="W203" s="302" t="e">
        <v>#VALUE!</v>
      </c>
      <c r="X203" s="302" t="e">
        <v>#VALUE!</v>
      </c>
      <c r="Y203" s="302" t="e">
        <v>#VALUE!</v>
      </c>
      <c r="Z203" s="302" t="e">
        <v>#VALUE!</v>
      </c>
      <c r="AA203" s="302" t="e">
        <v>#VALUE!</v>
      </c>
      <c r="AB203" s="302" t="e">
        <v>#VALUE!</v>
      </c>
      <c r="AC203" s="302" t="e">
        <v>#VALUE!</v>
      </c>
      <c r="AD203" s="302" t="e">
        <v>#VALUE!</v>
      </c>
      <c r="AE203" s="302" t="e">
        <v>#VALUE!</v>
      </c>
      <c r="AF203" s="302" t="e">
        <v>#VALUE!</v>
      </c>
    </row>
    <row r="204" ht="12.0" customHeight="1">
      <c r="A204" s="300" t="s">
        <v>437</v>
      </c>
      <c r="B204" s="301" t="s">
        <v>438</v>
      </c>
      <c r="C204" s="301" t="s">
        <v>80</v>
      </c>
      <c r="D204" s="301">
        <v>280.0</v>
      </c>
      <c r="E204" s="301">
        <v>131.67</v>
      </c>
      <c r="F204" s="301">
        <v>0.0</v>
      </c>
      <c r="G204" s="301">
        <v>10.0</v>
      </c>
      <c r="H204" s="301" t="s">
        <v>4223</v>
      </c>
      <c r="I204" s="301" t="s">
        <v>87</v>
      </c>
      <c r="J204" s="301" t="s">
        <v>3949</v>
      </c>
      <c r="K204" s="301">
        <v>1.0</v>
      </c>
      <c r="L204" s="301" t="s">
        <v>69</v>
      </c>
      <c r="M204" s="301" t="s">
        <v>4224</v>
      </c>
      <c r="N204" s="301">
        <v>115.0</v>
      </c>
      <c r="O204" s="301">
        <v>138.25665</v>
      </c>
      <c r="P204" s="301">
        <v>0.52975</v>
      </c>
      <c r="Q204" s="301" t="s">
        <v>4128</v>
      </c>
      <c r="R204" s="301" t="s">
        <v>4225</v>
      </c>
      <c r="S204" s="301" t="s">
        <v>4180</v>
      </c>
      <c r="T204" s="301">
        <v>2020.0</v>
      </c>
      <c r="U204" s="302" t="e">
        <v>#VALUE!</v>
      </c>
      <c r="V204" s="302" t="e">
        <v>#VALUE!</v>
      </c>
      <c r="W204" s="302" t="e">
        <v>#VALUE!</v>
      </c>
      <c r="X204" s="302" t="e">
        <v>#VALUE!</v>
      </c>
      <c r="Y204" s="302" t="e">
        <v>#VALUE!</v>
      </c>
      <c r="Z204" s="302" t="e">
        <v>#VALUE!</v>
      </c>
      <c r="AA204" s="302" t="e">
        <v>#VALUE!</v>
      </c>
      <c r="AB204" s="302" t="e">
        <v>#VALUE!</v>
      </c>
      <c r="AC204" s="302" t="e">
        <v>#VALUE!</v>
      </c>
      <c r="AD204" s="302" t="e">
        <v>#VALUE!</v>
      </c>
      <c r="AE204" s="302" t="e">
        <v>#VALUE!</v>
      </c>
      <c r="AF204" s="302" t="e">
        <v>#VALUE!</v>
      </c>
    </row>
    <row r="205" ht="12.0" customHeight="1">
      <c r="A205" s="300" t="s">
        <v>405</v>
      </c>
      <c r="B205" s="301" t="s">
        <v>406</v>
      </c>
      <c r="C205" s="301" t="s">
        <v>80</v>
      </c>
      <c r="D205" s="301">
        <v>180.0</v>
      </c>
      <c r="E205" s="301">
        <v>79.02</v>
      </c>
      <c r="F205" s="301">
        <v>0.0</v>
      </c>
      <c r="G205" s="301">
        <v>0.0</v>
      </c>
      <c r="H205" s="301" t="s">
        <v>4226</v>
      </c>
      <c r="I205" s="301" t="s">
        <v>87</v>
      </c>
      <c r="J205" s="301" t="s">
        <v>3949</v>
      </c>
      <c r="K205" s="301">
        <v>1.0</v>
      </c>
      <c r="L205" s="301" t="s">
        <v>69</v>
      </c>
      <c r="M205" s="301" t="s">
        <v>4226</v>
      </c>
      <c r="N205" s="301">
        <v>68.0</v>
      </c>
      <c r="O205" s="301">
        <v>110.32</v>
      </c>
      <c r="P205" s="301">
        <v>0.561</v>
      </c>
      <c r="Q205" s="301" t="s">
        <v>4128</v>
      </c>
      <c r="R205" s="301" t="s">
        <v>4120</v>
      </c>
      <c r="S205" s="301" t="s">
        <v>4180</v>
      </c>
      <c r="T205" s="301">
        <v>2022.0</v>
      </c>
      <c r="U205" s="302" t="e">
        <v>#VALUE!</v>
      </c>
      <c r="V205" s="302" t="e">
        <v>#VALUE!</v>
      </c>
      <c r="W205" s="302" t="e">
        <v>#VALUE!</v>
      </c>
      <c r="X205" s="302" t="e">
        <v>#VALUE!</v>
      </c>
      <c r="Y205" s="302" t="e">
        <v>#VALUE!</v>
      </c>
      <c r="Z205" s="302" t="e">
        <v>#VALUE!</v>
      </c>
      <c r="AA205" s="302" t="e">
        <v>#VALUE!</v>
      </c>
      <c r="AB205" s="302" t="e">
        <v>#VALUE!</v>
      </c>
      <c r="AC205" s="302" t="e">
        <v>#VALUE!</v>
      </c>
      <c r="AD205" s="302" t="e">
        <v>#VALUE!</v>
      </c>
      <c r="AE205" s="302" t="e">
        <v>#VALUE!</v>
      </c>
      <c r="AF205" s="302" t="e">
        <v>#VALUE!</v>
      </c>
    </row>
    <row r="206" ht="12.0" customHeight="1">
      <c r="A206" s="300" t="s">
        <v>407</v>
      </c>
      <c r="B206" s="301" t="s">
        <v>408</v>
      </c>
      <c r="C206" s="301" t="s">
        <v>80</v>
      </c>
      <c r="D206" s="301">
        <v>180.0</v>
      </c>
      <c r="E206" s="301">
        <v>83.5</v>
      </c>
      <c r="F206" s="301">
        <v>0.0</v>
      </c>
      <c r="G206" s="301">
        <v>0.0</v>
      </c>
      <c r="H206" s="301" t="s">
        <v>4227</v>
      </c>
      <c r="I206" s="301" t="s">
        <v>87</v>
      </c>
      <c r="J206" s="301" t="s">
        <v>3949</v>
      </c>
      <c r="K206" s="301">
        <v>1.0</v>
      </c>
      <c r="L206" s="301" t="s">
        <v>69</v>
      </c>
      <c r="M206" s="301" t="s">
        <v>4227</v>
      </c>
      <c r="N206" s="301">
        <v>72.0</v>
      </c>
      <c r="O206" s="301">
        <v>110.38</v>
      </c>
      <c r="P206" s="301">
        <v>0.5361111111111111</v>
      </c>
      <c r="Q206" s="301" t="s">
        <v>4128</v>
      </c>
      <c r="R206" s="301" t="s">
        <v>4120</v>
      </c>
      <c r="S206" s="301" t="s">
        <v>4180</v>
      </c>
      <c r="T206" s="301">
        <v>2022.0</v>
      </c>
      <c r="U206" s="302" t="e">
        <v>#VALUE!</v>
      </c>
      <c r="V206" s="302" t="e">
        <v>#VALUE!</v>
      </c>
      <c r="W206" s="302" t="e">
        <v>#VALUE!</v>
      </c>
      <c r="X206" s="302" t="e">
        <v>#VALUE!</v>
      </c>
      <c r="Y206" s="302" t="e">
        <v>#VALUE!</v>
      </c>
      <c r="Z206" s="302" t="e">
        <v>#VALUE!</v>
      </c>
      <c r="AA206" s="302" t="e">
        <v>#VALUE!</v>
      </c>
      <c r="AB206" s="302" t="e">
        <v>#VALUE!</v>
      </c>
      <c r="AC206" s="302" t="e">
        <v>#VALUE!</v>
      </c>
      <c r="AD206" s="302" t="e">
        <v>#VALUE!</v>
      </c>
      <c r="AE206" s="302" t="e">
        <v>#VALUE!</v>
      </c>
      <c r="AF206" s="302" t="e">
        <v>#VALUE!</v>
      </c>
    </row>
    <row r="207" ht="12.0" customHeight="1">
      <c r="A207" s="300" t="s">
        <v>439</v>
      </c>
      <c r="B207" s="301" t="s">
        <v>3914</v>
      </c>
      <c r="C207" s="301" t="s">
        <v>80</v>
      </c>
      <c r="D207" s="301">
        <v>320.0</v>
      </c>
      <c r="E207" s="301">
        <v>164.16</v>
      </c>
      <c r="F207" s="301">
        <v>0.0</v>
      </c>
      <c r="G207" s="301">
        <v>1.73</v>
      </c>
      <c r="H207" s="301" t="s">
        <v>4228</v>
      </c>
      <c r="I207" s="301" t="s">
        <v>87</v>
      </c>
      <c r="J207" s="301" t="s">
        <v>3949</v>
      </c>
      <c r="K207" s="301">
        <v>3.0</v>
      </c>
      <c r="L207" s="301" t="s">
        <v>69</v>
      </c>
      <c r="M207" s="301" t="s">
        <v>4228</v>
      </c>
      <c r="N207" s="301">
        <v>144.0</v>
      </c>
      <c r="O207" s="301">
        <v>172.368</v>
      </c>
      <c r="P207" s="301">
        <v>0.487</v>
      </c>
      <c r="Q207" s="301" t="s">
        <v>4128</v>
      </c>
      <c r="R207" s="301" t="s">
        <v>4148</v>
      </c>
      <c r="S207" s="301" t="s">
        <v>4180</v>
      </c>
      <c r="T207" s="301">
        <v>2023.0</v>
      </c>
      <c r="U207" s="302" t="e">
        <v>#VALUE!</v>
      </c>
      <c r="V207" s="302" t="e">
        <v>#VALUE!</v>
      </c>
      <c r="W207" s="302" t="e">
        <v>#VALUE!</v>
      </c>
      <c r="X207" s="302" t="e">
        <v>#VALUE!</v>
      </c>
      <c r="Y207" s="302" t="e">
        <v>#VALUE!</v>
      </c>
      <c r="Z207" s="302" t="e">
        <v>#VALUE!</v>
      </c>
      <c r="AA207" s="302" t="e">
        <v>#VALUE!</v>
      </c>
      <c r="AB207" s="302" t="e">
        <v>#VALUE!</v>
      </c>
      <c r="AC207" s="302" t="e">
        <v>#VALUE!</v>
      </c>
      <c r="AD207" s="302" t="e">
        <v>#VALUE!</v>
      </c>
      <c r="AE207" s="302" t="e">
        <v>#VALUE!</v>
      </c>
      <c r="AF207" s="302" t="e">
        <v>#VALUE!</v>
      </c>
    </row>
    <row r="208" ht="12.0" customHeight="1">
      <c r="A208" s="300" t="s">
        <v>441</v>
      </c>
      <c r="B208" s="301" t="s">
        <v>3915</v>
      </c>
      <c r="C208" s="301" t="s">
        <v>80</v>
      </c>
      <c r="D208" s="301">
        <v>320.0</v>
      </c>
      <c r="E208" s="301">
        <v>164.16</v>
      </c>
      <c r="F208" s="301">
        <v>0.0</v>
      </c>
      <c r="G208" s="301">
        <v>1.95</v>
      </c>
      <c r="H208" s="301" t="s">
        <v>4229</v>
      </c>
      <c r="I208" s="301" t="s">
        <v>87</v>
      </c>
      <c r="J208" s="301" t="s">
        <v>3949</v>
      </c>
      <c r="K208" s="301">
        <v>3.0</v>
      </c>
      <c r="L208" s="301" t="s">
        <v>69</v>
      </c>
      <c r="M208" s="301" t="s">
        <v>4229</v>
      </c>
      <c r="N208" s="301">
        <v>144.0</v>
      </c>
      <c r="O208" s="301">
        <v>172.368</v>
      </c>
      <c r="P208" s="301">
        <v>0.487</v>
      </c>
      <c r="Q208" s="301" t="s">
        <v>4128</v>
      </c>
      <c r="R208" s="301" t="s">
        <v>4148</v>
      </c>
      <c r="S208" s="301" t="s">
        <v>4180</v>
      </c>
      <c r="T208" s="301">
        <v>2023.0</v>
      </c>
      <c r="U208" s="302" t="e">
        <v>#VALUE!</v>
      </c>
      <c r="V208" s="302" t="e">
        <v>#VALUE!</v>
      </c>
      <c r="W208" s="302" t="e">
        <v>#VALUE!</v>
      </c>
      <c r="X208" s="302" t="e">
        <v>#VALUE!</v>
      </c>
      <c r="Y208" s="302" t="e">
        <v>#VALUE!</v>
      </c>
      <c r="Z208" s="302" t="e">
        <v>#VALUE!</v>
      </c>
      <c r="AA208" s="302" t="e">
        <v>#VALUE!</v>
      </c>
      <c r="AB208" s="302" t="e">
        <v>#VALUE!</v>
      </c>
      <c r="AC208" s="302" t="e">
        <v>#VALUE!</v>
      </c>
      <c r="AD208" s="302" t="e">
        <v>#VALUE!</v>
      </c>
      <c r="AE208" s="302" t="e">
        <v>#VALUE!</v>
      </c>
      <c r="AF208" s="302" t="e">
        <v>#VALUE!</v>
      </c>
    </row>
    <row r="209" ht="12.0" customHeight="1">
      <c r="A209" s="300" t="s">
        <v>443</v>
      </c>
      <c r="B209" s="301" t="s">
        <v>3916</v>
      </c>
      <c r="C209" s="301" t="s">
        <v>80</v>
      </c>
      <c r="D209" s="301">
        <v>220.0</v>
      </c>
      <c r="E209" s="301">
        <v>110.39</v>
      </c>
      <c r="F209" s="301">
        <v>0.0</v>
      </c>
      <c r="G209" s="301">
        <v>1.4</v>
      </c>
      <c r="H209" s="301" t="s">
        <v>4230</v>
      </c>
      <c r="I209" s="301" t="s">
        <v>87</v>
      </c>
      <c r="J209" s="301" t="s">
        <v>3949</v>
      </c>
      <c r="K209" s="301">
        <v>2.0</v>
      </c>
      <c r="L209" s="301" t="s">
        <v>69</v>
      </c>
      <c r="M209" s="301" t="s">
        <v>4230</v>
      </c>
      <c r="N209" s="301">
        <v>96.0</v>
      </c>
      <c r="O209" s="301">
        <v>115.90950000000001</v>
      </c>
      <c r="P209" s="301">
        <v>0.49822727272727274</v>
      </c>
      <c r="Q209" s="301" t="s">
        <v>4128</v>
      </c>
      <c r="R209" s="301" t="s">
        <v>4148</v>
      </c>
      <c r="S209" s="301" t="s">
        <v>4180</v>
      </c>
      <c r="T209" s="301">
        <v>2023.0</v>
      </c>
      <c r="U209" s="302" t="e">
        <v>#VALUE!</v>
      </c>
      <c r="V209" s="302" t="e">
        <v>#VALUE!</v>
      </c>
      <c r="W209" s="302" t="e">
        <v>#VALUE!</v>
      </c>
      <c r="X209" s="302" t="e">
        <v>#VALUE!</v>
      </c>
      <c r="Y209" s="302" t="e">
        <v>#VALUE!</v>
      </c>
      <c r="Z209" s="302" t="e">
        <v>#VALUE!</v>
      </c>
      <c r="AA209" s="302" t="e">
        <v>#VALUE!</v>
      </c>
      <c r="AB209" s="302" t="e">
        <v>#VALUE!</v>
      </c>
      <c r="AC209" s="302" t="e">
        <v>#VALUE!</v>
      </c>
      <c r="AD209" s="302" t="e">
        <v>#VALUE!</v>
      </c>
      <c r="AE209" s="302" t="e">
        <v>#VALUE!</v>
      </c>
      <c r="AF209" s="302" t="e">
        <v>#VALUE!</v>
      </c>
    </row>
    <row r="210" ht="12.0" customHeight="1">
      <c r="A210" s="300" t="s">
        <v>445</v>
      </c>
      <c r="B210" s="301" t="s">
        <v>3917</v>
      </c>
      <c r="C210" s="301" t="s">
        <v>80</v>
      </c>
      <c r="D210" s="301">
        <v>190.0</v>
      </c>
      <c r="E210" s="301">
        <v>90.23</v>
      </c>
      <c r="F210" s="301">
        <v>0.0</v>
      </c>
      <c r="G210" s="301">
        <v>1.17</v>
      </c>
      <c r="H210" s="301" t="s">
        <v>4231</v>
      </c>
      <c r="I210" s="301" t="s">
        <v>87</v>
      </c>
      <c r="J210" s="301" t="s">
        <v>3949</v>
      </c>
      <c r="K210" s="301">
        <v>1.0</v>
      </c>
      <c r="L210" s="301" t="s">
        <v>69</v>
      </c>
      <c r="M210" s="301" t="s">
        <v>4231</v>
      </c>
      <c r="N210" s="301">
        <v>78.0</v>
      </c>
      <c r="O210" s="301">
        <v>94.7415</v>
      </c>
      <c r="P210" s="301">
        <v>0.5251052631578947</v>
      </c>
      <c r="Q210" s="301" t="s">
        <v>4128</v>
      </c>
      <c r="R210" s="301" t="s">
        <v>4120</v>
      </c>
      <c r="S210" s="301" t="s">
        <v>4180</v>
      </c>
      <c r="T210" s="301">
        <v>2023.0</v>
      </c>
      <c r="U210" s="302" t="e">
        <v>#VALUE!</v>
      </c>
      <c r="V210" s="302" t="e">
        <v>#VALUE!</v>
      </c>
      <c r="W210" s="302" t="e">
        <v>#VALUE!</v>
      </c>
      <c r="X210" s="302" t="e">
        <v>#VALUE!</v>
      </c>
      <c r="Y210" s="302" t="e">
        <v>#VALUE!</v>
      </c>
      <c r="Z210" s="302" t="e">
        <v>#VALUE!</v>
      </c>
      <c r="AA210" s="302" t="e">
        <v>#VALUE!</v>
      </c>
      <c r="AB210" s="302" t="e">
        <v>#VALUE!</v>
      </c>
      <c r="AC210" s="302" t="e">
        <v>#VALUE!</v>
      </c>
      <c r="AD210" s="302" t="e">
        <v>#VALUE!</v>
      </c>
      <c r="AE210" s="302" t="e">
        <v>#VALUE!</v>
      </c>
      <c r="AF210" s="302" t="e">
        <v>#VALUE!</v>
      </c>
    </row>
    <row r="211" ht="12.0" customHeight="1">
      <c r="A211" s="300" t="s">
        <v>447</v>
      </c>
      <c r="B211" s="301" t="s">
        <v>448</v>
      </c>
      <c r="C211" s="301" t="s">
        <v>80</v>
      </c>
      <c r="D211" s="301">
        <v>190.0</v>
      </c>
      <c r="E211" s="301">
        <v>90.23</v>
      </c>
      <c r="F211" s="301">
        <v>0.0</v>
      </c>
      <c r="G211" s="301">
        <v>0.0</v>
      </c>
      <c r="H211" s="301" t="s">
        <v>4232</v>
      </c>
      <c r="I211" s="301" t="s">
        <v>87</v>
      </c>
      <c r="J211" s="301" t="s">
        <v>3949</v>
      </c>
      <c r="K211" s="301">
        <v>1.0</v>
      </c>
      <c r="L211" s="301" t="s">
        <v>69</v>
      </c>
      <c r="M211" s="301" t="s">
        <v>4232</v>
      </c>
      <c r="N211" s="301">
        <v>78.0</v>
      </c>
      <c r="O211" s="301">
        <v>94.7415</v>
      </c>
      <c r="P211" s="301">
        <v>0.5251052631578947</v>
      </c>
      <c r="Q211" s="301" t="s">
        <v>4128</v>
      </c>
      <c r="R211" s="301">
        <v>0.0</v>
      </c>
      <c r="S211" s="301" t="s">
        <v>4180</v>
      </c>
      <c r="T211" s="301">
        <v>2023.0</v>
      </c>
      <c r="U211" s="302" t="e">
        <v>#VALUE!</v>
      </c>
      <c r="V211" s="302" t="e">
        <v>#VALUE!</v>
      </c>
      <c r="W211" s="302" t="e">
        <v>#VALUE!</v>
      </c>
      <c r="X211" s="302" t="e">
        <v>#VALUE!</v>
      </c>
      <c r="Y211" s="302" t="e">
        <v>#VALUE!</v>
      </c>
      <c r="Z211" s="302" t="e">
        <v>#VALUE!</v>
      </c>
      <c r="AA211" s="302" t="e">
        <v>#VALUE!</v>
      </c>
      <c r="AB211" s="302" t="e">
        <v>#VALUE!</v>
      </c>
      <c r="AC211" s="302" t="e">
        <v>#VALUE!</v>
      </c>
      <c r="AD211" s="302" t="e">
        <v>#VALUE!</v>
      </c>
      <c r="AE211" s="302" t="e">
        <v>#VALUE!</v>
      </c>
      <c r="AF211" s="302" t="e">
        <v>#VALUE!</v>
      </c>
    </row>
    <row r="212" ht="12.0" customHeight="1">
      <c r="A212" s="300" t="s">
        <v>449</v>
      </c>
      <c r="B212" s="301" t="s">
        <v>3918</v>
      </c>
      <c r="C212" s="301" t="s">
        <v>80</v>
      </c>
      <c r="D212" s="301">
        <v>215.0</v>
      </c>
      <c r="E212" s="301">
        <v>101.43</v>
      </c>
      <c r="F212" s="301">
        <v>0.0</v>
      </c>
      <c r="G212" s="301">
        <v>1.62</v>
      </c>
      <c r="H212" s="301" t="s">
        <v>4233</v>
      </c>
      <c r="I212" s="301" t="s">
        <v>87</v>
      </c>
      <c r="J212" s="301" t="s">
        <v>3949</v>
      </c>
      <c r="K212" s="301">
        <v>1.0</v>
      </c>
      <c r="L212" s="301" t="s">
        <v>69</v>
      </c>
      <c r="M212" s="301" t="s">
        <v>4233</v>
      </c>
      <c r="N212" s="301">
        <v>88.0</v>
      </c>
      <c r="O212" s="301">
        <v>106.50150000000001</v>
      </c>
      <c r="P212" s="301">
        <v>0.5282325581395348</v>
      </c>
      <c r="Q212" s="301" t="s">
        <v>4128</v>
      </c>
      <c r="R212" s="301" t="s">
        <v>4129</v>
      </c>
      <c r="S212" s="301" t="s">
        <v>4180</v>
      </c>
      <c r="T212" s="301">
        <v>2023.0</v>
      </c>
      <c r="U212" s="302" t="e">
        <v>#VALUE!</v>
      </c>
      <c r="V212" s="302" t="e">
        <v>#VALUE!</v>
      </c>
      <c r="W212" s="302" t="e">
        <v>#VALUE!</v>
      </c>
      <c r="X212" s="302" t="e">
        <v>#VALUE!</v>
      </c>
      <c r="Y212" s="302" t="e">
        <v>#VALUE!</v>
      </c>
      <c r="Z212" s="302" t="e">
        <v>#VALUE!</v>
      </c>
      <c r="AA212" s="302" t="e">
        <v>#VALUE!</v>
      </c>
      <c r="AB212" s="302" t="e">
        <v>#VALUE!</v>
      </c>
      <c r="AC212" s="302" t="e">
        <v>#VALUE!</v>
      </c>
      <c r="AD212" s="302" t="e">
        <v>#VALUE!</v>
      </c>
      <c r="AE212" s="302" t="e">
        <v>#VALUE!</v>
      </c>
      <c r="AF212" s="302" t="e">
        <v>#VALUE!</v>
      </c>
    </row>
    <row r="213" ht="12.0" customHeight="1">
      <c r="A213" s="300" t="s">
        <v>451</v>
      </c>
      <c r="B213" s="301" t="s">
        <v>3919</v>
      </c>
      <c r="C213" s="301" t="s">
        <v>80</v>
      </c>
      <c r="D213" s="301">
        <v>215.0</v>
      </c>
      <c r="E213" s="301">
        <v>101.43</v>
      </c>
      <c r="F213" s="301">
        <v>0.0</v>
      </c>
      <c r="G213" s="301">
        <v>1.57</v>
      </c>
      <c r="H213" s="301" t="s">
        <v>4233</v>
      </c>
      <c r="I213" s="301" t="s">
        <v>87</v>
      </c>
      <c r="J213" s="301" t="s">
        <v>3949</v>
      </c>
      <c r="K213" s="301">
        <v>1.0</v>
      </c>
      <c r="L213" s="301" t="s">
        <v>69</v>
      </c>
      <c r="M213" s="301" t="s">
        <v>4233</v>
      </c>
      <c r="N213" s="301">
        <v>88.0</v>
      </c>
      <c r="O213" s="301">
        <v>106.50150000000001</v>
      </c>
      <c r="P213" s="301">
        <v>0.5282325581395348</v>
      </c>
      <c r="Q213" s="301" t="s">
        <v>4128</v>
      </c>
      <c r="R213" s="301" t="s">
        <v>4120</v>
      </c>
      <c r="S213" s="301" t="s">
        <v>4180</v>
      </c>
      <c r="T213" s="301">
        <v>2023.0</v>
      </c>
      <c r="U213" s="302" t="e">
        <v>#VALUE!</v>
      </c>
      <c r="V213" s="302" t="e">
        <v>#VALUE!</v>
      </c>
      <c r="W213" s="302" t="e">
        <v>#VALUE!</v>
      </c>
      <c r="X213" s="302" t="e">
        <v>#VALUE!</v>
      </c>
      <c r="Y213" s="302" t="e">
        <v>#VALUE!</v>
      </c>
      <c r="Z213" s="302" t="e">
        <v>#VALUE!</v>
      </c>
      <c r="AA213" s="302" t="e">
        <v>#VALUE!</v>
      </c>
      <c r="AB213" s="302" t="e">
        <v>#VALUE!</v>
      </c>
      <c r="AC213" s="302" t="e">
        <v>#VALUE!</v>
      </c>
      <c r="AD213" s="302" t="e">
        <v>#VALUE!</v>
      </c>
      <c r="AE213" s="302" t="e">
        <v>#VALUE!</v>
      </c>
      <c r="AF213" s="302" t="e">
        <v>#VALUE!</v>
      </c>
    </row>
    <row r="214" ht="12.0" customHeight="1">
      <c r="A214" s="300" t="s">
        <v>453</v>
      </c>
      <c r="B214" s="301" t="s">
        <v>3920</v>
      </c>
      <c r="C214" s="301" t="s">
        <v>80</v>
      </c>
      <c r="D214" s="301">
        <v>215.0</v>
      </c>
      <c r="E214" s="301">
        <v>101.43</v>
      </c>
      <c r="F214" s="301">
        <v>0.0</v>
      </c>
      <c r="G214" s="301">
        <v>1.48</v>
      </c>
      <c r="H214" s="301" t="s">
        <v>4234</v>
      </c>
      <c r="I214" s="301" t="s">
        <v>87</v>
      </c>
      <c r="J214" s="301" t="s">
        <v>3949</v>
      </c>
      <c r="K214" s="301">
        <v>1.0</v>
      </c>
      <c r="L214" s="301" t="s">
        <v>69</v>
      </c>
      <c r="M214" s="301" t="s">
        <v>4234</v>
      </c>
      <c r="N214" s="301">
        <v>88.0</v>
      </c>
      <c r="O214" s="301">
        <v>106.50150000000001</v>
      </c>
      <c r="P214" s="301">
        <v>0.5282325581395348</v>
      </c>
      <c r="Q214" s="301" t="s">
        <v>4128</v>
      </c>
      <c r="R214" s="301" t="s">
        <v>4122</v>
      </c>
      <c r="S214" s="301" t="s">
        <v>4180</v>
      </c>
      <c r="T214" s="301">
        <v>2023.0</v>
      </c>
      <c r="U214" s="302" t="e">
        <v>#VALUE!</v>
      </c>
      <c r="V214" s="302" t="e">
        <v>#VALUE!</v>
      </c>
      <c r="W214" s="302" t="e">
        <v>#VALUE!</v>
      </c>
      <c r="X214" s="302" t="e">
        <v>#VALUE!</v>
      </c>
      <c r="Y214" s="302" t="e">
        <v>#VALUE!</v>
      </c>
      <c r="Z214" s="302" t="e">
        <v>#VALUE!</v>
      </c>
      <c r="AA214" s="302" t="e">
        <v>#VALUE!</v>
      </c>
      <c r="AB214" s="302" t="e">
        <v>#VALUE!</v>
      </c>
      <c r="AC214" s="302" t="e">
        <v>#VALUE!</v>
      </c>
      <c r="AD214" s="302" t="e">
        <v>#VALUE!</v>
      </c>
      <c r="AE214" s="302" t="e">
        <v>#VALUE!</v>
      </c>
      <c r="AF214" s="302" t="e">
        <v>#VALUE!</v>
      </c>
    </row>
    <row r="215" ht="12.0" customHeight="1">
      <c r="A215" s="300" t="s">
        <v>455</v>
      </c>
      <c r="B215" s="301" t="s">
        <v>3921</v>
      </c>
      <c r="C215" s="301" t="s">
        <v>80</v>
      </c>
      <c r="D215" s="301">
        <v>225.0</v>
      </c>
      <c r="E215" s="301">
        <v>105.91</v>
      </c>
      <c r="F215" s="301">
        <v>0.0</v>
      </c>
      <c r="G215" s="301">
        <v>1.13</v>
      </c>
      <c r="H215" s="301" t="s">
        <v>4235</v>
      </c>
      <c r="I215" s="301" t="s">
        <v>87</v>
      </c>
      <c r="J215" s="301" t="s">
        <v>3949</v>
      </c>
      <c r="K215" s="301">
        <v>1.0</v>
      </c>
      <c r="L215" s="301" t="s">
        <v>69</v>
      </c>
      <c r="M215" s="301" t="s">
        <v>4235</v>
      </c>
      <c r="N215" s="301">
        <v>92.0</v>
      </c>
      <c r="O215" s="301">
        <v>111.2055</v>
      </c>
      <c r="P215" s="301">
        <v>0.5292888888888889</v>
      </c>
      <c r="Q215" s="301" t="s">
        <v>4128</v>
      </c>
      <c r="R215" s="301" t="s">
        <v>4120</v>
      </c>
      <c r="S215" s="301" t="s">
        <v>4180</v>
      </c>
      <c r="T215" s="301">
        <v>2023.0</v>
      </c>
      <c r="U215" s="302" t="e">
        <v>#VALUE!</v>
      </c>
      <c r="V215" s="302" t="e">
        <v>#VALUE!</v>
      </c>
      <c r="W215" s="302" t="e">
        <v>#VALUE!</v>
      </c>
      <c r="X215" s="302" t="e">
        <v>#VALUE!</v>
      </c>
      <c r="Y215" s="302" t="e">
        <v>#VALUE!</v>
      </c>
      <c r="Z215" s="302" t="e">
        <v>#VALUE!</v>
      </c>
      <c r="AA215" s="302" t="e">
        <v>#VALUE!</v>
      </c>
      <c r="AB215" s="302" t="e">
        <v>#VALUE!</v>
      </c>
      <c r="AC215" s="302" t="e">
        <v>#VALUE!</v>
      </c>
      <c r="AD215" s="302" t="e">
        <v>#VALUE!</v>
      </c>
      <c r="AE215" s="302" t="e">
        <v>#VALUE!</v>
      </c>
      <c r="AF215" s="302" t="e">
        <v>#VALUE!</v>
      </c>
    </row>
    <row r="216" ht="12.0" customHeight="1">
      <c r="A216" s="300" t="s">
        <v>457</v>
      </c>
      <c r="B216" s="301" t="s">
        <v>3922</v>
      </c>
      <c r="C216" s="301" t="s">
        <v>80</v>
      </c>
      <c r="D216" s="301">
        <v>225.0</v>
      </c>
      <c r="E216" s="301">
        <v>105.91</v>
      </c>
      <c r="F216" s="301">
        <v>0.0</v>
      </c>
      <c r="G216" s="301">
        <v>1.49</v>
      </c>
      <c r="H216" s="301" t="s">
        <v>4235</v>
      </c>
      <c r="I216" s="301" t="s">
        <v>87</v>
      </c>
      <c r="J216" s="301" t="s">
        <v>3949</v>
      </c>
      <c r="K216" s="301">
        <v>1.0</v>
      </c>
      <c r="L216" s="301" t="s">
        <v>69</v>
      </c>
      <c r="M216" s="301" t="s">
        <v>4235</v>
      </c>
      <c r="N216" s="301">
        <v>92.0</v>
      </c>
      <c r="O216" s="301">
        <v>111.2055</v>
      </c>
      <c r="P216" s="301">
        <v>0.5292888888888889</v>
      </c>
      <c r="Q216" s="301" t="s">
        <v>4128</v>
      </c>
      <c r="R216" s="301" t="s">
        <v>4122</v>
      </c>
      <c r="S216" s="301" t="s">
        <v>4180</v>
      </c>
      <c r="T216" s="301">
        <v>2023.0</v>
      </c>
      <c r="U216" s="302" t="e">
        <v>#VALUE!</v>
      </c>
      <c r="V216" s="302" t="e">
        <v>#VALUE!</v>
      </c>
      <c r="W216" s="302" t="e">
        <v>#VALUE!</v>
      </c>
      <c r="X216" s="302" t="e">
        <v>#VALUE!</v>
      </c>
      <c r="Y216" s="302" t="e">
        <v>#VALUE!</v>
      </c>
      <c r="Z216" s="302" t="e">
        <v>#VALUE!</v>
      </c>
      <c r="AA216" s="302" t="e">
        <v>#VALUE!</v>
      </c>
      <c r="AB216" s="302" t="e">
        <v>#VALUE!</v>
      </c>
      <c r="AC216" s="302" t="e">
        <v>#VALUE!</v>
      </c>
      <c r="AD216" s="302" t="e">
        <v>#VALUE!</v>
      </c>
      <c r="AE216" s="302" t="e">
        <v>#VALUE!</v>
      </c>
      <c r="AF216" s="302" t="e">
        <v>#VALUE!</v>
      </c>
    </row>
    <row r="217" ht="12.0" customHeight="1">
      <c r="A217" s="300" t="s">
        <v>459</v>
      </c>
      <c r="B217" s="301" t="s">
        <v>460</v>
      </c>
      <c r="C217" s="301" t="s">
        <v>80</v>
      </c>
      <c r="D217" s="301">
        <v>225.0</v>
      </c>
      <c r="E217" s="301">
        <v>105.91</v>
      </c>
      <c r="F217" s="301">
        <v>0.0</v>
      </c>
      <c r="G217" s="301">
        <v>0.0</v>
      </c>
      <c r="H217" s="301" t="s">
        <v>4236</v>
      </c>
      <c r="I217" s="301" t="s">
        <v>87</v>
      </c>
      <c r="J217" s="301" t="s">
        <v>3949</v>
      </c>
      <c r="K217" s="301">
        <v>1.0</v>
      </c>
      <c r="L217" s="301" t="s">
        <v>69</v>
      </c>
      <c r="M217" s="301" t="s">
        <v>4236</v>
      </c>
      <c r="N217" s="301">
        <v>92.0</v>
      </c>
      <c r="O217" s="301">
        <v>111.2055</v>
      </c>
      <c r="P217" s="301">
        <v>0.5292888888888889</v>
      </c>
      <c r="Q217" s="301" t="s">
        <v>4128</v>
      </c>
      <c r="R217" s="301">
        <v>0.0</v>
      </c>
      <c r="S217" s="301" t="s">
        <v>4180</v>
      </c>
      <c r="T217" s="301">
        <v>2023.0</v>
      </c>
      <c r="U217" s="302" t="e">
        <v>#VALUE!</v>
      </c>
      <c r="V217" s="302" t="e">
        <v>#VALUE!</v>
      </c>
      <c r="W217" s="302" t="e">
        <v>#VALUE!</v>
      </c>
      <c r="X217" s="302" t="e">
        <v>#VALUE!</v>
      </c>
      <c r="Y217" s="302" t="e">
        <v>#VALUE!</v>
      </c>
      <c r="Z217" s="302" t="e">
        <v>#VALUE!</v>
      </c>
      <c r="AA217" s="302" t="e">
        <v>#VALUE!</v>
      </c>
      <c r="AB217" s="302" t="e">
        <v>#VALUE!</v>
      </c>
      <c r="AC217" s="302" t="e">
        <v>#VALUE!</v>
      </c>
      <c r="AD217" s="302" t="e">
        <v>#VALUE!</v>
      </c>
      <c r="AE217" s="302" t="e">
        <v>#VALUE!</v>
      </c>
      <c r="AF217" s="302" t="e">
        <v>#VALUE!</v>
      </c>
    </row>
    <row r="218" ht="12.0" customHeight="1">
      <c r="A218" s="300" t="s">
        <v>461</v>
      </c>
      <c r="B218" s="301" t="s">
        <v>3923</v>
      </c>
      <c r="C218" s="301" t="s">
        <v>80</v>
      </c>
      <c r="D218" s="301">
        <v>279.0</v>
      </c>
      <c r="E218" s="301">
        <v>131.67</v>
      </c>
      <c r="F218" s="301">
        <v>0.0</v>
      </c>
      <c r="G218" s="301">
        <v>2.72</v>
      </c>
      <c r="H218" s="301" t="s">
        <v>4237</v>
      </c>
      <c r="I218" s="301" t="s">
        <v>87</v>
      </c>
      <c r="J218" s="301" t="s">
        <v>3949</v>
      </c>
      <c r="K218" s="301">
        <v>1.0</v>
      </c>
      <c r="L218" s="301" t="s">
        <v>69</v>
      </c>
      <c r="M218" s="301" t="s">
        <v>4237</v>
      </c>
      <c r="N218" s="301">
        <v>115.0</v>
      </c>
      <c r="O218" s="301">
        <v>138.2535</v>
      </c>
      <c r="P218" s="301">
        <v>0.5280645161290323</v>
      </c>
      <c r="Q218" s="301" t="s">
        <v>4128</v>
      </c>
      <c r="R218" s="301" t="s">
        <v>4129</v>
      </c>
      <c r="S218" s="301" t="s">
        <v>4180</v>
      </c>
      <c r="T218" s="301">
        <v>2023.0</v>
      </c>
      <c r="U218" s="302" t="e">
        <v>#VALUE!</v>
      </c>
      <c r="V218" s="302" t="e">
        <v>#VALUE!</v>
      </c>
      <c r="W218" s="302" t="e">
        <v>#VALUE!</v>
      </c>
      <c r="X218" s="302" t="e">
        <v>#VALUE!</v>
      </c>
      <c r="Y218" s="302" t="e">
        <v>#VALUE!</v>
      </c>
      <c r="Z218" s="302" t="e">
        <v>#VALUE!</v>
      </c>
      <c r="AA218" s="302" t="e">
        <v>#VALUE!</v>
      </c>
      <c r="AB218" s="302" t="e">
        <v>#VALUE!</v>
      </c>
      <c r="AC218" s="302" t="e">
        <v>#VALUE!</v>
      </c>
      <c r="AD218" s="302" t="e">
        <v>#VALUE!</v>
      </c>
      <c r="AE218" s="302" t="e">
        <v>#VALUE!</v>
      </c>
      <c r="AF218" s="302" t="e">
        <v>#VALUE!</v>
      </c>
    </row>
    <row r="219" ht="12.0" customHeight="1">
      <c r="A219" s="300" t="s">
        <v>463</v>
      </c>
      <c r="B219" s="301" t="s">
        <v>3924</v>
      </c>
      <c r="C219" s="301" t="s">
        <v>80</v>
      </c>
      <c r="D219" s="301">
        <v>279.0</v>
      </c>
      <c r="E219" s="301">
        <v>131.67</v>
      </c>
      <c r="F219" s="301">
        <v>0.0</v>
      </c>
      <c r="G219" s="301">
        <v>2.71</v>
      </c>
      <c r="H219" s="301" t="s">
        <v>4238</v>
      </c>
      <c r="I219" s="301" t="s">
        <v>87</v>
      </c>
      <c r="J219" s="301" t="s">
        <v>3949</v>
      </c>
      <c r="K219" s="301">
        <v>1.0</v>
      </c>
      <c r="L219" s="301" t="s">
        <v>69</v>
      </c>
      <c r="M219" s="301" t="s">
        <v>4238</v>
      </c>
      <c r="N219" s="301">
        <v>115.0</v>
      </c>
      <c r="O219" s="301">
        <v>138.2535</v>
      </c>
      <c r="P219" s="301">
        <v>0.5280645161290323</v>
      </c>
      <c r="Q219" s="301" t="s">
        <v>4128</v>
      </c>
      <c r="R219" s="301" t="s">
        <v>4122</v>
      </c>
      <c r="S219" s="301" t="s">
        <v>4180</v>
      </c>
      <c r="T219" s="301">
        <v>2023.0</v>
      </c>
      <c r="U219" s="302" t="e">
        <v>#VALUE!</v>
      </c>
      <c r="V219" s="302" t="e">
        <v>#VALUE!</v>
      </c>
      <c r="W219" s="302" t="e">
        <v>#VALUE!</v>
      </c>
      <c r="X219" s="302" t="e">
        <v>#VALUE!</v>
      </c>
      <c r="Y219" s="302" t="e">
        <v>#VALUE!</v>
      </c>
      <c r="Z219" s="302" t="e">
        <v>#VALUE!</v>
      </c>
      <c r="AA219" s="302" t="e">
        <v>#VALUE!</v>
      </c>
      <c r="AB219" s="302" t="e">
        <v>#VALUE!</v>
      </c>
      <c r="AC219" s="302" t="e">
        <v>#VALUE!</v>
      </c>
      <c r="AD219" s="302" t="e">
        <v>#VALUE!</v>
      </c>
      <c r="AE219" s="302" t="e">
        <v>#VALUE!</v>
      </c>
      <c r="AF219" s="302" t="e">
        <v>#VALUE!</v>
      </c>
    </row>
    <row r="220" ht="12.0" customHeight="1">
      <c r="A220" s="300" t="s">
        <v>465</v>
      </c>
      <c r="B220" s="301" t="s">
        <v>3925</v>
      </c>
      <c r="C220" s="301" t="s">
        <v>80</v>
      </c>
      <c r="D220" s="301">
        <v>279.0</v>
      </c>
      <c r="E220" s="301">
        <v>131.67</v>
      </c>
      <c r="F220" s="301">
        <v>0.0</v>
      </c>
      <c r="G220" s="301">
        <v>2.65</v>
      </c>
      <c r="H220" s="301" t="s">
        <v>4239</v>
      </c>
      <c r="I220" s="301" t="s">
        <v>87</v>
      </c>
      <c r="J220" s="301" t="s">
        <v>3949</v>
      </c>
      <c r="K220" s="301">
        <v>1.0</v>
      </c>
      <c r="L220" s="301" t="s">
        <v>69</v>
      </c>
      <c r="M220" s="301" t="s">
        <v>4239</v>
      </c>
      <c r="N220" s="301">
        <v>115.0</v>
      </c>
      <c r="O220" s="301">
        <v>138.2535</v>
      </c>
      <c r="P220" s="301">
        <v>0.5280645161290323</v>
      </c>
      <c r="Q220" s="301" t="s">
        <v>4128</v>
      </c>
      <c r="R220" s="301" t="s">
        <v>4129</v>
      </c>
      <c r="S220" s="301" t="s">
        <v>4180</v>
      </c>
      <c r="T220" s="301">
        <v>2023.0</v>
      </c>
      <c r="U220" s="302" t="e">
        <v>#VALUE!</v>
      </c>
      <c r="V220" s="302" t="e">
        <v>#VALUE!</v>
      </c>
      <c r="W220" s="302" t="e">
        <v>#VALUE!</v>
      </c>
      <c r="X220" s="302" t="e">
        <v>#VALUE!</v>
      </c>
      <c r="Y220" s="302" t="e">
        <v>#VALUE!</v>
      </c>
      <c r="Z220" s="302" t="e">
        <v>#VALUE!</v>
      </c>
      <c r="AA220" s="302" t="e">
        <v>#VALUE!</v>
      </c>
      <c r="AB220" s="302" t="e">
        <v>#VALUE!</v>
      </c>
      <c r="AC220" s="302" t="e">
        <v>#VALUE!</v>
      </c>
      <c r="AD220" s="302" t="e">
        <v>#VALUE!</v>
      </c>
      <c r="AE220" s="302" t="e">
        <v>#VALUE!</v>
      </c>
      <c r="AF220" s="302" t="e">
        <v>#VALUE!</v>
      </c>
    </row>
    <row r="221" ht="12.0" customHeight="1">
      <c r="A221" s="300" t="s">
        <v>467</v>
      </c>
      <c r="B221" s="301" t="s">
        <v>3926</v>
      </c>
      <c r="C221" s="301" t="s">
        <v>80</v>
      </c>
      <c r="D221" s="301">
        <v>279.0</v>
      </c>
      <c r="E221" s="301">
        <v>131.67</v>
      </c>
      <c r="F221" s="301">
        <v>0.0</v>
      </c>
      <c r="G221" s="301">
        <v>2.85</v>
      </c>
      <c r="H221" s="301" t="s">
        <v>4240</v>
      </c>
      <c r="I221" s="301" t="s">
        <v>87</v>
      </c>
      <c r="J221" s="301" t="s">
        <v>3949</v>
      </c>
      <c r="K221" s="301">
        <v>1.0</v>
      </c>
      <c r="L221" s="301" t="s">
        <v>69</v>
      </c>
      <c r="M221" s="301" t="s">
        <v>4240</v>
      </c>
      <c r="N221" s="301">
        <v>125.0</v>
      </c>
      <c r="O221" s="301">
        <v>138.2535</v>
      </c>
      <c r="P221" s="301">
        <v>0.5280645161290323</v>
      </c>
      <c r="Q221" s="301" t="s">
        <v>4128</v>
      </c>
      <c r="R221" s="301" t="s">
        <v>4129</v>
      </c>
      <c r="S221" s="301" t="s">
        <v>4180</v>
      </c>
      <c r="T221" s="301">
        <v>2023.0</v>
      </c>
      <c r="U221" s="302" t="e">
        <v>#VALUE!</v>
      </c>
      <c r="V221" s="302" t="e">
        <v>#VALUE!</v>
      </c>
      <c r="W221" s="302" t="e">
        <v>#VALUE!</v>
      </c>
      <c r="X221" s="302" t="e">
        <v>#VALUE!</v>
      </c>
      <c r="Y221" s="302" t="e">
        <v>#VALUE!</v>
      </c>
      <c r="Z221" s="302" t="e">
        <v>#VALUE!</v>
      </c>
      <c r="AA221" s="302" t="e">
        <v>#VALUE!</v>
      </c>
      <c r="AB221" s="302" t="e">
        <v>#VALUE!</v>
      </c>
      <c r="AC221" s="302" t="e">
        <v>#VALUE!</v>
      </c>
      <c r="AD221" s="302" t="e">
        <v>#VALUE!</v>
      </c>
      <c r="AE221" s="302" t="e">
        <v>#VALUE!</v>
      </c>
      <c r="AF221" s="302" t="e">
        <v>#VALUE!</v>
      </c>
    </row>
    <row r="222" ht="12.0" customHeight="1">
      <c r="A222" s="300" t="s">
        <v>495</v>
      </c>
      <c r="B222" s="301" t="s">
        <v>4241</v>
      </c>
      <c r="C222" s="301" t="s">
        <v>85</v>
      </c>
      <c r="D222" s="303">
        <v>0.29</v>
      </c>
      <c r="E222" s="303">
        <v>0.13</v>
      </c>
      <c r="F222" s="301">
        <v>0.0</v>
      </c>
      <c r="G222" s="301">
        <v>0.01</v>
      </c>
      <c r="H222" s="301">
        <v>0.0</v>
      </c>
      <c r="I222" s="301">
        <v>0.0</v>
      </c>
      <c r="J222" s="301">
        <v>0.0</v>
      </c>
      <c r="K222" s="301">
        <v>0.0</v>
      </c>
      <c r="L222" s="301">
        <v>0.0</v>
      </c>
      <c r="M222" s="301">
        <v>0.0</v>
      </c>
      <c r="N222" s="301">
        <v>0.1026</v>
      </c>
      <c r="O222" s="301">
        <v>0.1365</v>
      </c>
      <c r="P222" s="301">
        <v>0.6101949025487255</v>
      </c>
      <c r="Q222" s="301">
        <v>0.0</v>
      </c>
      <c r="R222" s="301">
        <v>0.0</v>
      </c>
      <c r="S222" s="301">
        <v>0.0</v>
      </c>
      <c r="T222" s="301">
        <v>2023.0</v>
      </c>
      <c r="U222" s="302" t="e">
        <v>#VALUE!</v>
      </c>
      <c r="V222" s="302" t="e">
        <v>#VALUE!</v>
      </c>
      <c r="W222" s="302" t="e">
        <v>#VALUE!</v>
      </c>
      <c r="X222" s="302" t="e">
        <v>#VALUE!</v>
      </c>
      <c r="Y222" s="302" t="e">
        <v>#VALUE!</v>
      </c>
      <c r="Z222" s="302" t="e">
        <v>#VALUE!</v>
      </c>
      <c r="AA222" s="302" t="e">
        <v>#VALUE!</v>
      </c>
      <c r="AB222" s="302" t="e">
        <v>#VALUE!</v>
      </c>
      <c r="AC222" s="302" t="e">
        <v>#VALUE!</v>
      </c>
      <c r="AD222" s="302" t="e">
        <v>#VALUE!</v>
      </c>
      <c r="AE222" s="302" t="e">
        <v>#VALUE!</v>
      </c>
      <c r="AF222" s="302" t="e">
        <v>#VALUE!</v>
      </c>
    </row>
    <row r="223" ht="12.0" customHeight="1">
      <c r="A223" s="300" t="s">
        <v>494</v>
      </c>
      <c r="B223" s="301" t="s">
        <v>4242</v>
      </c>
      <c r="C223" s="301" t="s">
        <v>85</v>
      </c>
      <c r="D223" s="303">
        <v>0.25</v>
      </c>
      <c r="E223" s="303">
        <v>0.13</v>
      </c>
      <c r="F223" s="301">
        <v>0.0</v>
      </c>
      <c r="G223" s="301">
        <v>0.01</v>
      </c>
      <c r="H223" s="301">
        <v>0.0</v>
      </c>
      <c r="I223" s="301">
        <v>0.0</v>
      </c>
      <c r="J223" s="301">
        <v>0.0</v>
      </c>
      <c r="K223" s="301">
        <v>0.0</v>
      </c>
      <c r="L223" s="301">
        <v>0.0</v>
      </c>
      <c r="M223" s="301">
        <v>0.0</v>
      </c>
      <c r="N223" s="301">
        <v>0.1048</v>
      </c>
      <c r="O223" s="301">
        <v>0.1365</v>
      </c>
      <c r="P223" s="301">
        <v>0.5478260869565217</v>
      </c>
      <c r="Q223" s="301">
        <v>0.0</v>
      </c>
      <c r="R223" s="301">
        <v>0.0</v>
      </c>
      <c r="S223" s="301">
        <v>0.0</v>
      </c>
      <c r="T223" s="301">
        <v>0.0</v>
      </c>
      <c r="U223" s="302" t="e">
        <v>#VALUE!</v>
      </c>
      <c r="V223" s="302" t="e">
        <v>#VALUE!</v>
      </c>
      <c r="W223" s="302" t="e">
        <v>#VALUE!</v>
      </c>
      <c r="X223" s="302" t="e">
        <v>#VALUE!</v>
      </c>
      <c r="Y223" s="302" t="e">
        <v>#VALUE!</v>
      </c>
      <c r="Z223" s="302" t="e">
        <v>#VALUE!</v>
      </c>
      <c r="AA223" s="302" t="e">
        <v>#VALUE!</v>
      </c>
      <c r="AB223" s="302" t="e">
        <v>#VALUE!</v>
      </c>
      <c r="AC223" s="302" t="e">
        <v>#VALUE!</v>
      </c>
      <c r="AD223" s="302" t="e">
        <v>#VALUE!</v>
      </c>
      <c r="AE223" s="302" t="e">
        <v>#VALUE!</v>
      </c>
      <c r="AF223" s="302" t="e">
        <v>#VALUE!</v>
      </c>
    </row>
    <row r="224" ht="12.0" customHeight="1">
      <c r="A224" s="300" t="s">
        <v>496</v>
      </c>
      <c r="B224" s="301" t="s">
        <v>4243</v>
      </c>
      <c r="C224" s="301" t="s">
        <v>85</v>
      </c>
      <c r="D224" s="303">
        <v>0.58</v>
      </c>
      <c r="E224" s="303">
        <v>0.19</v>
      </c>
      <c r="F224" s="301">
        <v>0.0</v>
      </c>
      <c r="G224" s="301">
        <v>0.01</v>
      </c>
      <c r="H224" s="301">
        <v>0.0</v>
      </c>
      <c r="I224" s="301">
        <v>0.0</v>
      </c>
      <c r="J224" s="301">
        <v>0.0</v>
      </c>
      <c r="K224" s="301">
        <v>0.0</v>
      </c>
      <c r="L224" s="301">
        <v>0.0</v>
      </c>
      <c r="M224" s="301">
        <v>0.0</v>
      </c>
      <c r="N224" s="301">
        <v>0.1642</v>
      </c>
      <c r="O224" s="301">
        <v>0.1995</v>
      </c>
      <c r="P224" s="301">
        <v>0.7151424287856072</v>
      </c>
      <c r="Q224" s="301">
        <v>0.0</v>
      </c>
      <c r="R224" s="301">
        <v>0.0</v>
      </c>
      <c r="S224" s="301">
        <v>0.0</v>
      </c>
      <c r="T224" s="301">
        <v>0.0</v>
      </c>
      <c r="U224" s="302" t="e">
        <v>#VALUE!</v>
      </c>
      <c r="V224" s="302" t="e">
        <v>#VALUE!</v>
      </c>
      <c r="W224" s="302" t="e">
        <v>#VALUE!</v>
      </c>
      <c r="X224" s="302" t="e">
        <v>#VALUE!</v>
      </c>
      <c r="Y224" s="302" t="e">
        <v>#VALUE!</v>
      </c>
      <c r="Z224" s="302" t="e">
        <v>#VALUE!</v>
      </c>
      <c r="AA224" s="302" t="e">
        <v>#VALUE!</v>
      </c>
      <c r="AB224" s="302" t="e">
        <v>#VALUE!</v>
      </c>
      <c r="AC224" s="302" t="e">
        <v>#VALUE!</v>
      </c>
      <c r="AD224" s="302" t="e">
        <v>#VALUE!</v>
      </c>
      <c r="AE224" s="302" t="e">
        <v>#VALUE!</v>
      </c>
      <c r="AF224" s="302" t="e">
        <v>#VALUE!</v>
      </c>
    </row>
    <row r="225" ht="12.0" customHeight="1">
      <c r="A225" s="300" t="s">
        <v>503</v>
      </c>
      <c r="B225" s="301" t="s">
        <v>4244</v>
      </c>
      <c r="C225" s="301" t="s">
        <v>85</v>
      </c>
      <c r="D225" s="303">
        <v>1.67</v>
      </c>
      <c r="E225" s="303">
        <v>0.57</v>
      </c>
      <c r="F225" s="301">
        <v>0.0</v>
      </c>
      <c r="G225" s="301">
        <v>0.01</v>
      </c>
      <c r="H225" s="301">
        <v>0.0</v>
      </c>
      <c r="I225" s="301">
        <v>0.0</v>
      </c>
      <c r="J225" s="301">
        <v>0.0</v>
      </c>
      <c r="K225" s="301">
        <v>0.0</v>
      </c>
      <c r="L225" s="301">
        <v>0.0</v>
      </c>
      <c r="M225" s="301">
        <v>0.0</v>
      </c>
      <c r="N225" s="301">
        <v>0.5434</v>
      </c>
      <c r="O225" s="301">
        <v>0.5984999999999999</v>
      </c>
      <c r="P225" s="301">
        <v>0.7032022910700338</v>
      </c>
      <c r="Q225" s="301">
        <v>0.0</v>
      </c>
      <c r="R225" s="301">
        <v>0.0</v>
      </c>
      <c r="S225" s="301">
        <v>0.0</v>
      </c>
      <c r="T225" s="301">
        <v>0.0</v>
      </c>
      <c r="U225" s="302" t="e">
        <v>#VALUE!</v>
      </c>
      <c r="V225" s="302" t="e">
        <v>#VALUE!</v>
      </c>
      <c r="W225" s="302" t="e">
        <v>#VALUE!</v>
      </c>
      <c r="X225" s="302" t="e">
        <v>#VALUE!</v>
      </c>
      <c r="Y225" s="302" t="e">
        <v>#VALUE!</v>
      </c>
      <c r="Z225" s="302" t="e">
        <v>#VALUE!</v>
      </c>
      <c r="AA225" s="302" t="e">
        <v>#VALUE!</v>
      </c>
      <c r="AB225" s="302" t="e">
        <v>#VALUE!</v>
      </c>
      <c r="AC225" s="302" t="e">
        <v>#VALUE!</v>
      </c>
      <c r="AD225" s="302" t="e">
        <v>#VALUE!</v>
      </c>
      <c r="AE225" s="302" t="e">
        <v>#VALUE!</v>
      </c>
      <c r="AF225" s="302" t="e">
        <v>#VALUE!</v>
      </c>
    </row>
    <row r="226" ht="12.0" customHeight="1">
      <c r="A226" s="300" t="s">
        <v>502</v>
      </c>
      <c r="B226" s="301" t="s">
        <v>4245</v>
      </c>
      <c r="C226" s="301" t="s">
        <v>85</v>
      </c>
      <c r="D226" s="303">
        <v>1.08</v>
      </c>
      <c r="E226" s="303">
        <v>0.37</v>
      </c>
      <c r="F226" s="301">
        <v>0.0</v>
      </c>
      <c r="G226" s="301">
        <v>0.01</v>
      </c>
      <c r="H226" s="301">
        <v>0.0</v>
      </c>
      <c r="I226" s="301">
        <v>0.0</v>
      </c>
      <c r="J226" s="301">
        <v>0.0</v>
      </c>
      <c r="K226" s="301">
        <v>0.0</v>
      </c>
      <c r="L226" s="301">
        <v>0.0</v>
      </c>
      <c r="M226" s="301">
        <v>0.0</v>
      </c>
      <c r="N226" s="301">
        <v>0.3456</v>
      </c>
      <c r="O226" s="301">
        <v>0.3885</v>
      </c>
      <c r="P226" s="301">
        <v>0.7020933977455717</v>
      </c>
      <c r="Q226" s="301">
        <v>0.0</v>
      </c>
      <c r="R226" s="301">
        <v>0.0</v>
      </c>
      <c r="S226" s="301">
        <v>0.0</v>
      </c>
      <c r="T226" s="301">
        <v>0.0</v>
      </c>
      <c r="U226" s="302" t="e">
        <v>#VALUE!</v>
      </c>
      <c r="V226" s="302" t="e">
        <v>#VALUE!</v>
      </c>
      <c r="W226" s="302" t="e">
        <v>#VALUE!</v>
      </c>
      <c r="X226" s="302" t="e">
        <v>#VALUE!</v>
      </c>
      <c r="Y226" s="302" t="e">
        <v>#VALUE!</v>
      </c>
      <c r="Z226" s="302" t="e">
        <v>#VALUE!</v>
      </c>
      <c r="AA226" s="302" t="e">
        <v>#VALUE!</v>
      </c>
      <c r="AB226" s="302" t="e">
        <v>#VALUE!</v>
      </c>
      <c r="AC226" s="302" t="e">
        <v>#VALUE!</v>
      </c>
      <c r="AD226" s="302" t="e">
        <v>#VALUE!</v>
      </c>
      <c r="AE226" s="302" t="e">
        <v>#VALUE!</v>
      </c>
      <c r="AF226" s="302" t="e">
        <v>#VALUE!</v>
      </c>
    </row>
    <row r="227" ht="12.0" customHeight="1">
      <c r="A227" s="300" t="s">
        <v>504</v>
      </c>
      <c r="B227" s="301" t="s">
        <v>4246</v>
      </c>
      <c r="C227" s="301" t="s">
        <v>85</v>
      </c>
      <c r="D227" s="303">
        <v>1.66</v>
      </c>
      <c r="E227" s="303">
        <v>0.61</v>
      </c>
      <c r="F227" s="301">
        <v>0.0</v>
      </c>
      <c r="G227" s="301">
        <v>0.01</v>
      </c>
      <c r="H227" s="301">
        <v>0.0</v>
      </c>
      <c r="I227" s="301">
        <v>0.0</v>
      </c>
      <c r="J227" s="301">
        <v>0.0</v>
      </c>
      <c r="K227" s="301">
        <v>0.0</v>
      </c>
      <c r="L227" s="301">
        <v>0.0</v>
      </c>
      <c r="M227" s="301">
        <v>0.0</v>
      </c>
      <c r="N227" s="301">
        <v>0.5832</v>
      </c>
      <c r="O227" s="301">
        <v>0.6405</v>
      </c>
      <c r="P227" s="301">
        <v>0.6804609743321111</v>
      </c>
      <c r="Q227" s="301">
        <v>0.0</v>
      </c>
      <c r="R227" s="301">
        <v>0.0</v>
      </c>
      <c r="S227" s="301">
        <v>0.0</v>
      </c>
      <c r="T227" s="301">
        <v>0.0</v>
      </c>
      <c r="U227" s="302" t="e">
        <v>#VALUE!</v>
      </c>
      <c r="V227" s="302" t="e">
        <v>#VALUE!</v>
      </c>
      <c r="W227" s="302" t="e">
        <v>#VALUE!</v>
      </c>
      <c r="X227" s="302" t="e">
        <v>#VALUE!</v>
      </c>
      <c r="Y227" s="302" t="e">
        <v>#VALUE!</v>
      </c>
      <c r="Z227" s="302" t="e">
        <v>#VALUE!</v>
      </c>
      <c r="AA227" s="302" t="e">
        <v>#VALUE!</v>
      </c>
      <c r="AB227" s="302" t="e">
        <v>#VALUE!</v>
      </c>
      <c r="AC227" s="302" t="e">
        <v>#VALUE!</v>
      </c>
      <c r="AD227" s="302" t="e">
        <v>#VALUE!</v>
      </c>
      <c r="AE227" s="302" t="e">
        <v>#VALUE!</v>
      </c>
      <c r="AF227" s="302" t="e">
        <v>#VALUE!</v>
      </c>
    </row>
    <row r="228" ht="12.0" customHeight="1">
      <c r="A228" s="300" t="s">
        <v>515</v>
      </c>
      <c r="B228" s="301" t="s">
        <v>4247</v>
      </c>
      <c r="C228" s="301" t="s">
        <v>85</v>
      </c>
      <c r="D228" s="303">
        <v>0.15</v>
      </c>
      <c r="E228" s="303">
        <v>0.06</v>
      </c>
      <c r="F228" s="301">
        <v>0.0</v>
      </c>
      <c r="G228" s="301">
        <v>0.01</v>
      </c>
      <c r="H228" s="301">
        <v>0.0</v>
      </c>
      <c r="I228" s="301">
        <v>0.0</v>
      </c>
      <c r="J228" s="301">
        <v>0.0</v>
      </c>
      <c r="K228" s="301">
        <v>0.0</v>
      </c>
      <c r="L228" s="301">
        <v>0.0</v>
      </c>
      <c r="M228" s="301">
        <v>0.0</v>
      </c>
      <c r="N228" s="301">
        <v>0.0275</v>
      </c>
      <c r="O228" s="301">
        <v>0.063</v>
      </c>
      <c r="P228" s="301">
        <v>0.6</v>
      </c>
      <c r="Q228" s="301">
        <v>0.0</v>
      </c>
      <c r="R228" s="301">
        <v>0.0</v>
      </c>
      <c r="S228" s="301">
        <v>0.0</v>
      </c>
      <c r="T228" s="301">
        <v>0.0</v>
      </c>
      <c r="U228" s="302" t="e">
        <v>#VALUE!</v>
      </c>
      <c r="V228" s="302" t="e">
        <v>#VALUE!</v>
      </c>
      <c r="W228" s="302" t="e">
        <v>#VALUE!</v>
      </c>
      <c r="X228" s="302" t="e">
        <v>#VALUE!</v>
      </c>
      <c r="Y228" s="302" t="e">
        <v>#VALUE!</v>
      </c>
      <c r="Z228" s="302" t="e">
        <v>#VALUE!</v>
      </c>
      <c r="AA228" s="302" t="e">
        <v>#VALUE!</v>
      </c>
      <c r="AB228" s="302" t="e">
        <v>#VALUE!</v>
      </c>
      <c r="AC228" s="302" t="e">
        <v>#VALUE!</v>
      </c>
      <c r="AD228" s="302" t="e">
        <v>#VALUE!</v>
      </c>
      <c r="AE228" s="302" t="e">
        <v>#VALUE!</v>
      </c>
      <c r="AF228" s="302" t="e">
        <v>#VALUE!</v>
      </c>
    </row>
    <row r="229" ht="12.0" customHeight="1">
      <c r="A229" s="300" t="s">
        <v>516</v>
      </c>
      <c r="B229" s="301" t="s">
        <v>4248</v>
      </c>
      <c r="C229" s="301" t="s">
        <v>85</v>
      </c>
      <c r="D229" s="303">
        <v>0.15</v>
      </c>
      <c r="E229" s="303">
        <v>0.07</v>
      </c>
      <c r="F229" s="301">
        <v>0.0</v>
      </c>
      <c r="G229" s="301">
        <v>0.01</v>
      </c>
      <c r="H229" s="301">
        <v>0.0</v>
      </c>
      <c r="I229" s="301">
        <v>0.0</v>
      </c>
      <c r="J229" s="301">
        <v>0.0</v>
      </c>
      <c r="K229" s="301">
        <v>0.0</v>
      </c>
      <c r="L229" s="301">
        <v>0.0</v>
      </c>
      <c r="M229" s="301">
        <v>0.0</v>
      </c>
      <c r="N229" s="301">
        <v>0.0384</v>
      </c>
      <c r="O229" s="301">
        <v>0.07350000000000001</v>
      </c>
      <c r="P229" s="301">
        <v>0.5333333333333333</v>
      </c>
      <c r="Q229" s="301">
        <v>0.0</v>
      </c>
      <c r="R229" s="301">
        <v>0.0</v>
      </c>
      <c r="S229" s="301">
        <v>0.0</v>
      </c>
      <c r="T229" s="301">
        <v>0.0</v>
      </c>
      <c r="U229" s="302" t="e">
        <v>#VALUE!</v>
      </c>
      <c r="V229" s="302" t="e">
        <v>#VALUE!</v>
      </c>
      <c r="W229" s="302" t="e">
        <v>#VALUE!</v>
      </c>
      <c r="X229" s="302" t="e">
        <v>#VALUE!</v>
      </c>
      <c r="Y229" s="302" t="e">
        <v>#VALUE!</v>
      </c>
      <c r="Z229" s="302" t="e">
        <v>#VALUE!</v>
      </c>
      <c r="AA229" s="302" t="e">
        <v>#VALUE!</v>
      </c>
      <c r="AB229" s="302" t="e">
        <v>#VALUE!</v>
      </c>
      <c r="AC229" s="302" t="e">
        <v>#VALUE!</v>
      </c>
      <c r="AD229" s="302" t="e">
        <v>#VALUE!</v>
      </c>
      <c r="AE229" s="302" t="e">
        <v>#VALUE!</v>
      </c>
      <c r="AF229" s="302" t="e">
        <v>#VALUE!</v>
      </c>
    </row>
    <row r="230" ht="12.0" customHeight="1">
      <c r="A230" s="300" t="s">
        <v>520</v>
      </c>
      <c r="B230" s="301" t="s">
        <v>4249</v>
      </c>
      <c r="C230" s="301" t="s">
        <v>85</v>
      </c>
      <c r="D230" s="303">
        <v>39.0</v>
      </c>
      <c r="E230" s="303">
        <v>20.78</v>
      </c>
      <c r="F230" s="301">
        <v>0.0</v>
      </c>
      <c r="G230" s="301">
        <v>0.01</v>
      </c>
      <c r="H230" s="301">
        <v>0.0</v>
      </c>
      <c r="I230" s="301">
        <v>0.0</v>
      </c>
      <c r="J230" s="301">
        <v>0.0</v>
      </c>
      <c r="K230" s="301">
        <v>0.0</v>
      </c>
      <c r="L230" s="301">
        <v>0.0</v>
      </c>
      <c r="M230" s="301">
        <v>0.0</v>
      </c>
      <c r="N230" s="301">
        <v>20.78</v>
      </c>
      <c r="O230" s="301">
        <v>21.819000000000003</v>
      </c>
      <c r="P230" s="301">
        <v>0.5366778149386845</v>
      </c>
      <c r="Q230" s="301">
        <v>0.0</v>
      </c>
      <c r="R230" s="301">
        <v>0.0</v>
      </c>
      <c r="S230" s="301">
        <v>0.0</v>
      </c>
      <c r="T230" s="301">
        <v>0.0</v>
      </c>
      <c r="U230" s="302" t="e">
        <v>#VALUE!</v>
      </c>
      <c r="V230" s="302" t="e">
        <v>#VALUE!</v>
      </c>
      <c r="W230" s="302" t="e">
        <v>#VALUE!</v>
      </c>
      <c r="X230" s="302" t="e">
        <v>#VALUE!</v>
      </c>
      <c r="Y230" s="302" t="e">
        <v>#VALUE!</v>
      </c>
      <c r="Z230" s="302" t="e">
        <v>#VALUE!</v>
      </c>
      <c r="AA230" s="302" t="e">
        <v>#VALUE!</v>
      </c>
      <c r="AB230" s="302" t="e">
        <v>#VALUE!</v>
      </c>
      <c r="AC230" s="302" t="e">
        <v>#VALUE!</v>
      </c>
      <c r="AD230" s="302" t="e">
        <v>#VALUE!</v>
      </c>
      <c r="AE230" s="302" t="e">
        <v>#VALUE!</v>
      </c>
      <c r="AF230" s="302" t="e">
        <v>#VALUE!</v>
      </c>
    </row>
    <row r="231" ht="12.0" customHeight="1">
      <c r="A231" s="300" t="s">
        <v>519</v>
      </c>
      <c r="B231" s="301" t="s">
        <v>4250</v>
      </c>
      <c r="C231" s="301" t="s">
        <v>85</v>
      </c>
      <c r="D231" s="303">
        <v>10.0</v>
      </c>
      <c r="E231" s="303">
        <v>4.68</v>
      </c>
      <c r="F231" s="301">
        <v>0.0</v>
      </c>
      <c r="G231" s="301">
        <v>0.01</v>
      </c>
      <c r="H231" s="301">
        <v>0.0</v>
      </c>
      <c r="I231" s="301">
        <v>0.0</v>
      </c>
      <c r="J231" s="301">
        <v>0.0</v>
      </c>
      <c r="K231" s="301">
        <v>0.0</v>
      </c>
      <c r="L231" s="301">
        <v>0.0</v>
      </c>
      <c r="M231" s="301">
        <v>0.0</v>
      </c>
      <c r="N231" s="301">
        <v>4.68</v>
      </c>
      <c r="O231" s="301">
        <v>4.914</v>
      </c>
      <c r="P231" s="301">
        <v>0.5930434782608696</v>
      </c>
      <c r="Q231" s="301">
        <v>0.0</v>
      </c>
      <c r="R231" s="301">
        <v>0.0</v>
      </c>
      <c r="S231" s="301">
        <v>0.0</v>
      </c>
      <c r="T231" s="301">
        <v>0.0</v>
      </c>
      <c r="U231" s="302" t="e">
        <v>#VALUE!</v>
      </c>
      <c r="V231" s="302" t="e">
        <v>#VALUE!</v>
      </c>
      <c r="W231" s="302" t="e">
        <v>#VALUE!</v>
      </c>
      <c r="X231" s="302" t="e">
        <v>#VALUE!</v>
      </c>
      <c r="Y231" s="302" t="e">
        <v>#VALUE!</v>
      </c>
      <c r="Z231" s="302" t="e">
        <v>#VALUE!</v>
      </c>
      <c r="AA231" s="302" t="e">
        <v>#VALUE!</v>
      </c>
      <c r="AB231" s="302" t="e">
        <v>#VALUE!</v>
      </c>
      <c r="AC231" s="302" t="e">
        <v>#VALUE!</v>
      </c>
      <c r="AD231" s="302" t="e">
        <v>#VALUE!</v>
      </c>
      <c r="AE231" s="302" t="e">
        <v>#VALUE!</v>
      </c>
      <c r="AF231" s="302" t="e">
        <v>#VALUE!</v>
      </c>
    </row>
    <row r="232" ht="12.0" customHeight="1">
      <c r="A232" s="300" t="s">
        <v>523</v>
      </c>
      <c r="B232" s="301" t="s">
        <v>4251</v>
      </c>
      <c r="C232" s="301" t="s">
        <v>85</v>
      </c>
      <c r="D232" s="303">
        <v>0.58</v>
      </c>
      <c r="E232" s="303">
        <v>0.22</v>
      </c>
      <c r="F232" s="301">
        <v>0.0</v>
      </c>
      <c r="G232" s="301">
        <v>0.01</v>
      </c>
      <c r="H232" s="301">
        <v>0.0</v>
      </c>
      <c r="I232" s="301">
        <v>0.0</v>
      </c>
      <c r="J232" s="301">
        <v>0.0</v>
      </c>
      <c r="K232" s="301">
        <v>0.0</v>
      </c>
      <c r="L232" s="301">
        <v>0.0</v>
      </c>
      <c r="M232" s="301">
        <v>0.0</v>
      </c>
      <c r="N232" s="301">
        <v>0.1893</v>
      </c>
      <c r="O232" s="301">
        <v>0.231</v>
      </c>
      <c r="P232" s="301">
        <v>0.6701649175412294</v>
      </c>
      <c r="Q232" s="301">
        <v>0.0</v>
      </c>
      <c r="R232" s="301">
        <v>0.0</v>
      </c>
      <c r="S232" s="301">
        <v>0.0</v>
      </c>
      <c r="T232" s="301">
        <v>0.0</v>
      </c>
      <c r="U232" s="302" t="e">
        <v>#VALUE!</v>
      </c>
      <c r="V232" s="302" t="e">
        <v>#VALUE!</v>
      </c>
      <c r="W232" s="302" t="e">
        <v>#VALUE!</v>
      </c>
      <c r="X232" s="302" t="e">
        <v>#VALUE!</v>
      </c>
      <c r="Y232" s="302" t="e">
        <v>#VALUE!</v>
      </c>
      <c r="Z232" s="302" t="e">
        <v>#VALUE!</v>
      </c>
      <c r="AA232" s="302" t="e">
        <v>#VALUE!</v>
      </c>
      <c r="AB232" s="302" t="e">
        <v>#VALUE!</v>
      </c>
      <c r="AC232" s="302" t="e">
        <v>#VALUE!</v>
      </c>
      <c r="AD232" s="302" t="e">
        <v>#VALUE!</v>
      </c>
      <c r="AE232" s="302" t="e">
        <v>#VALUE!</v>
      </c>
      <c r="AF232" s="302" t="e">
        <v>#VALUE!</v>
      </c>
    </row>
    <row r="233" ht="12.0" customHeight="1">
      <c r="A233" s="300" t="s">
        <v>524</v>
      </c>
      <c r="B233" s="301" t="s">
        <v>4252</v>
      </c>
      <c r="C233" s="301" t="s">
        <v>85</v>
      </c>
      <c r="D233" s="303">
        <v>3.75</v>
      </c>
      <c r="E233" s="303">
        <v>1.73</v>
      </c>
      <c r="F233" s="301">
        <v>0.0</v>
      </c>
      <c r="G233" s="301">
        <v>0.01</v>
      </c>
      <c r="H233" s="301">
        <v>0.0</v>
      </c>
      <c r="I233" s="301">
        <v>0.0</v>
      </c>
      <c r="J233" s="301">
        <v>0.0</v>
      </c>
      <c r="K233" s="301">
        <v>0.0</v>
      </c>
      <c r="L233" s="301">
        <v>0.0</v>
      </c>
      <c r="M233" s="301">
        <v>0.0</v>
      </c>
      <c r="N233" s="301">
        <v>1.6968</v>
      </c>
      <c r="O233" s="301">
        <v>1.8165</v>
      </c>
      <c r="P233" s="301">
        <v>0.5988405797101449</v>
      </c>
      <c r="Q233" s="301">
        <v>0.0</v>
      </c>
      <c r="R233" s="301">
        <v>0.0</v>
      </c>
      <c r="S233" s="301">
        <v>0.0</v>
      </c>
      <c r="T233" s="301">
        <v>0.0</v>
      </c>
      <c r="U233" s="302" t="e">
        <v>#VALUE!</v>
      </c>
      <c r="V233" s="302" t="e">
        <v>#VALUE!</v>
      </c>
      <c r="W233" s="302" t="e">
        <v>#VALUE!</v>
      </c>
      <c r="X233" s="302" t="e">
        <v>#VALUE!</v>
      </c>
      <c r="Y233" s="302" t="e">
        <v>#VALUE!</v>
      </c>
      <c r="Z233" s="302" t="e">
        <v>#VALUE!</v>
      </c>
      <c r="AA233" s="302" t="e">
        <v>#VALUE!</v>
      </c>
      <c r="AB233" s="302" t="e">
        <v>#VALUE!</v>
      </c>
      <c r="AC233" s="302" t="e">
        <v>#VALUE!</v>
      </c>
      <c r="AD233" s="302" t="e">
        <v>#VALUE!</v>
      </c>
      <c r="AE233" s="302" t="e">
        <v>#VALUE!</v>
      </c>
      <c r="AF233" s="302" t="e">
        <v>#VALUE!</v>
      </c>
    </row>
    <row r="234" ht="12.0" customHeight="1">
      <c r="A234" s="300" t="s">
        <v>525</v>
      </c>
      <c r="B234" s="301" t="s">
        <v>4253</v>
      </c>
      <c r="C234" s="301" t="s">
        <v>85</v>
      </c>
      <c r="D234" s="303">
        <v>69.0</v>
      </c>
      <c r="E234" s="303">
        <v>35.04</v>
      </c>
      <c r="F234" s="301">
        <v>0.0</v>
      </c>
      <c r="G234" s="301">
        <v>0.01</v>
      </c>
      <c r="H234" s="301">
        <v>0.0</v>
      </c>
      <c r="I234" s="301">
        <v>0.0</v>
      </c>
      <c r="J234" s="301">
        <v>0.0</v>
      </c>
      <c r="K234" s="301">
        <v>0.0</v>
      </c>
      <c r="L234" s="301">
        <v>0.0</v>
      </c>
      <c r="M234" s="301">
        <v>0.0</v>
      </c>
      <c r="N234" s="301">
        <v>35.04</v>
      </c>
      <c r="O234" s="301">
        <v>36.792</v>
      </c>
      <c r="P234" s="301">
        <v>0.49942857142857144</v>
      </c>
      <c r="Q234" s="301">
        <v>0.0</v>
      </c>
      <c r="R234" s="301">
        <v>0.0</v>
      </c>
      <c r="S234" s="301">
        <v>0.0</v>
      </c>
      <c r="T234" s="301">
        <v>0.0</v>
      </c>
      <c r="U234" s="302" t="e">
        <v>#VALUE!</v>
      </c>
      <c r="V234" s="302" t="e">
        <v>#VALUE!</v>
      </c>
      <c r="W234" s="302" t="e">
        <v>#VALUE!</v>
      </c>
      <c r="X234" s="302" t="e">
        <v>#VALUE!</v>
      </c>
      <c r="Y234" s="302" t="e">
        <v>#VALUE!</v>
      </c>
      <c r="Z234" s="302" t="e">
        <v>#VALUE!</v>
      </c>
      <c r="AA234" s="302" t="e">
        <v>#VALUE!</v>
      </c>
      <c r="AB234" s="302" t="e">
        <v>#VALUE!</v>
      </c>
      <c r="AC234" s="302" t="e">
        <v>#VALUE!</v>
      </c>
      <c r="AD234" s="302" t="e">
        <v>#VALUE!</v>
      </c>
      <c r="AE234" s="302" t="e">
        <v>#VALUE!</v>
      </c>
      <c r="AF234" s="302" t="e">
        <v>#VALUE!</v>
      </c>
    </row>
    <row r="235" ht="12.0" customHeight="1">
      <c r="A235" s="300" t="s">
        <v>526</v>
      </c>
      <c r="B235" s="301" t="s">
        <v>4254</v>
      </c>
      <c r="C235" s="301" t="s">
        <v>85</v>
      </c>
      <c r="D235" s="303">
        <v>0.13</v>
      </c>
      <c r="E235" s="303">
        <v>0.0</v>
      </c>
      <c r="F235" s="301">
        <v>0.0</v>
      </c>
      <c r="G235" s="301">
        <v>0.01</v>
      </c>
      <c r="H235" s="301">
        <v>0.0</v>
      </c>
      <c r="I235" s="301">
        <v>0.0</v>
      </c>
      <c r="J235" s="301">
        <v>0.0</v>
      </c>
      <c r="K235" s="301">
        <v>0.0</v>
      </c>
      <c r="L235" s="301">
        <v>0.0</v>
      </c>
      <c r="M235" s="301">
        <v>0.0</v>
      </c>
      <c r="N235" s="301">
        <v>0.05</v>
      </c>
      <c r="O235" s="301">
        <v>0.0</v>
      </c>
      <c r="P235" s="301">
        <v>1.0</v>
      </c>
      <c r="Q235" s="301">
        <v>0.0</v>
      </c>
      <c r="R235" s="301">
        <v>0.0</v>
      </c>
      <c r="S235" s="301">
        <v>0.0</v>
      </c>
      <c r="T235" s="301">
        <v>0.0</v>
      </c>
      <c r="U235" s="302" t="e">
        <v>#VALUE!</v>
      </c>
      <c r="V235" s="302" t="e">
        <v>#VALUE!</v>
      </c>
      <c r="W235" s="302" t="e">
        <v>#VALUE!</v>
      </c>
      <c r="X235" s="302" t="e">
        <v>#VALUE!</v>
      </c>
      <c r="Y235" s="302" t="e">
        <v>#VALUE!</v>
      </c>
      <c r="Z235" s="302" t="e">
        <v>#VALUE!</v>
      </c>
      <c r="AA235" s="302" t="e">
        <v>#VALUE!</v>
      </c>
      <c r="AB235" s="302" t="e">
        <v>#VALUE!</v>
      </c>
      <c r="AC235" s="302" t="e">
        <v>#VALUE!</v>
      </c>
      <c r="AD235" s="302" t="e">
        <v>#VALUE!</v>
      </c>
      <c r="AE235" s="302" t="e">
        <v>#VALUE!</v>
      </c>
      <c r="AF235" s="302" t="e">
        <v>#VALUE!</v>
      </c>
    </row>
    <row r="236" ht="12.0" customHeight="1">
      <c r="A236" s="300" t="s">
        <v>527</v>
      </c>
      <c r="B236" s="301" t="s">
        <v>4255</v>
      </c>
      <c r="C236" s="301" t="s">
        <v>85</v>
      </c>
      <c r="D236" s="303">
        <v>0.27</v>
      </c>
      <c r="E236" s="303">
        <v>0.22</v>
      </c>
      <c r="F236" s="301">
        <v>0.0</v>
      </c>
      <c r="G236" s="301">
        <v>0.01</v>
      </c>
      <c r="H236" s="301">
        <v>0.0</v>
      </c>
      <c r="I236" s="301">
        <v>0.0</v>
      </c>
      <c r="J236" s="301">
        <v>0.0</v>
      </c>
      <c r="K236" s="301">
        <v>0.0</v>
      </c>
      <c r="L236" s="301">
        <v>0.0</v>
      </c>
      <c r="M236" s="301">
        <v>0.0</v>
      </c>
      <c r="N236" s="301">
        <v>0.05</v>
      </c>
      <c r="O236" s="301">
        <v>0.231</v>
      </c>
      <c r="P236" s="301">
        <v>0.2914653784219002</v>
      </c>
      <c r="Q236" s="301">
        <v>0.0</v>
      </c>
      <c r="R236" s="301">
        <v>0.0</v>
      </c>
      <c r="S236" s="301">
        <v>0.0</v>
      </c>
      <c r="T236" s="301">
        <v>0.0</v>
      </c>
      <c r="U236" s="302" t="e">
        <v>#VALUE!</v>
      </c>
      <c r="V236" s="302" t="e">
        <v>#VALUE!</v>
      </c>
      <c r="W236" s="302" t="e">
        <v>#VALUE!</v>
      </c>
      <c r="X236" s="302" t="e">
        <v>#VALUE!</v>
      </c>
      <c r="Y236" s="302" t="e">
        <v>#VALUE!</v>
      </c>
      <c r="Z236" s="302" t="e">
        <v>#VALUE!</v>
      </c>
      <c r="AA236" s="302" t="e">
        <v>#VALUE!</v>
      </c>
      <c r="AB236" s="302" t="e">
        <v>#VALUE!</v>
      </c>
      <c r="AC236" s="302" t="e">
        <v>#VALUE!</v>
      </c>
      <c r="AD236" s="302" t="e">
        <v>#VALUE!</v>
      </c>
      <c r="AE236" s="302" t="e">
        <v>#VALUE!</v>
      </c>
      <c r="AF236" s="302" t="e">
        <v>#VALUE!</v>
      </c>
    </row>
    <row r="237" ht="12.0" customHeight="1">
      <c r="A237" s="300" t="s">
        <v>497</v>
      </c>
      <c r="B237" s="301" t="s">
        <v>4256</v>
      </c>
      <c r="C237" s="301" t="s">
        <v>85</v>
      </c>
      <c r="D237" s="303">
        <v>1.35</v>
      </c>
      <c r="E237" s="303">
        <v>0.75</v>
      </c>
      <c r="F237" s="301">
        <v>0.0</v>
      </c>
      <c r="G237" s="301">
        <v>0.01</v>
      </c>
      <c r="H237" s="301">
        <v>0.0</v>
      </c>
      <c r="I237" s="301">
        <v>0.0</v>
      </c>
      <c r="J237" s="301">
        <v>0.0</v>
      </c>
      <c r="K237" s="301">
        <v>0.0</v>
      </c>
      <c r="L237" s="301">
        <v>0.0</v>
      </c>
      <c r="M237" s="301">
        <v>0.0</v>
      </c>
      <c r="N237" s="301">
        <v>0.7216</v>
      </c>
      <c r="O237" s="301">
        <v>0.7875000000000001</v>
      </c>
      <c r="P237" s="301">
        <v>0.5169082125603865</v>
      </c>
      <c r="Q237" s="301">
        <v>0.0</v>
      </c>
      <c r="R237" s="301">
        <v>0.0</v>
      </c>
      <c r="S237" s="301">
        <v>0.0</v>
      </c>
      <c r="T237" s="301">
        <v>0.0</v>
      </c>
      <c r="U237" s="302" t="e">
        <v>#VALUE!</v>
      </c>
      <c r="V237" s="302" t="e">
        <v>#VALUE!</v>
      </c>
      <c r="W237" s="302" t="e">
        <v>#VALUE!</v>
      </c>
      <c r="X237" s="302" t="e">
        <v>#VALUE!</v>
      </c>
      <c r="Y237" s="302" t="e">
        <v>#VALUE!</v>
      </c>
      <c r="Z237" s="302" t="e">
        <v>#VALUE!</v>
      </c>
      <c r="AA237" s="302" t="e">
        <v>#VALUE!</v>
      </c>
      <c r="AB237" s="302" t="e">
        <v>#VALUE!</v>
      </c>
      <c r="AC237" s="302" t="e">
        <v>#VALUE!</v>
      </c>
      <c r="AD237" s="302" t="e">
        <v>#VALUE!</v>
      </c>
      <c r="AE237" s="302" t="e">
        <v>#VALUE!</v>
      </c>
      <c r="AF237" s="302" t="e">
        <v>#VALUE!</v>
      </c>
    </row>
    <row r="238" ht="12.0" customHeight="1">
      <c r="A238" s="300" t="s">
        <v>498</v>
      </c>
      <c r="B238" s="301" t="s">
        <v>4257</v>
      </c>
      <c r="C238" s="301" t="s">
        <v>85</v>
      </c>
      <c r="D238" s="303">
        <v>1.5</v>
      </c>
      <c r="E238" s="303">
        <v>0.95</v>
      </c>
      <c r="F238" s="301">
        <v>0.0</v>
      </c>
      <c r="G238" s="301">
        <v>0.01</v>
      </c>
      <c r="H238" s="301">
        <v>0.0</v>
      </c>
      <c r="I238" s="301">
        <v>0.0</v>
      </c>
      <c r="J238" s="301">
        <v>0.0</v>
      </c>
      <c r="K238" s="301">
        <v>0.0</v>
      </c>
      <c r="L238" s="301">
        <v>0.0</v>
      </c>
      <c r="M238" s="301">
        <v>0.0</v>
      </c>
      <c r="N238" s="301">
        <v>0.93</v>
      </c>
      <c r="O238" s="301">
        <v>0.9974999999999999</v>
      </c>
      <c r="P238" s="301">
        <v>0.44927536231884063</v>
      </c>
      <c r="Q238" s="301">
        <v>0.0</v>
      </c>
      <c r="R238" s="301">
        <v>0.0</v>
      </c>
      <c r="S238" s="301">
        <v>0.0</v>
      </c>
      <c r="T238" s="301">
        <v>0.0</v>
      </c>
      <c r="U238" s="302" t="e">
        <v>#VALUE!</v>
      </c>
      <c r="V238" s="302" t="e">
        <v>#VALUE!</v>
      </c>
      <c r="W238" s="302" t="e">
        <v>#VALUE!</v>
      </c>
      <c r="X238" s="302" t="e">
        <v>#VALUE!</v>
      </c>
      <c r="Y238" s="302" t="e">
        <v>#VALUE!</v>
      </c>
      <c r="Z238" s="302" t="e">
        <v>#VALUE!</v>
      </c>
      <c r="AA238" s="302" t="e">
        <v>#VALUE!</v>
      </c>
      <c r="AB238" s="302" t="e">
        <v>#VALUE!</v>
      </c>
      <c r="AC238" s="302" t="e">
        <v>#VALUE!</v>
      </c>
      <c r="AD238" s="302" t="e">
        <v>#VALUE!</v>
      </c>
      <c r="AE238" s="302" t="e">
        <v>#VALUE!</v>
      </c>
      <c r="AF238" s="302" t="e">
        <v>#VALUE!</v>
      </c>
    </row>
    <row r="239" ht="12.0" customHeight="1">
      <c r="A239" s="300" t="s">
        <v>506</v>
      </c>
      <c r="B239" s="301" t="s">
        <v>4258</v>
      </c>
      <c r="C239" s="301" t="s">
        <v>85</v>
      </c>
      <c r="D239" s="303">
        <v>2.34</v>
      </c>
      <c r="E239" s="303">
        <v>1.02</v>
      </c>
      <c r="F239" s="301">
        <v>0.0</v>
      </c>
      <c r="G239" s="301">
        <v>0.01</v>
      </c>
      <c r="H239" s="301">
        <v>0.0</v>
      </c>
      <c r="I239" s="301">
        <v>0.0</v>
      </c>
      <c r="J239" s="301">
        <v>0.0</v>
      </c>
      <c r="K239" s="301">
        <v>0.0</v>
      </c>
      <c r="L239" s="301">
        <v>0.0</v>
      </c>
      <c r="M239" s="301">
        <v>0.0</v>
      </c>
      <c r="N239" s="301">
        <v>0.987</v>
      </c>
      <c r="O239" s="301">
        <v>1.0710000000000002</v>
      </c>
      <c r="P239" s="301">
        <v>0.620958751393534</v>
      </c>
      <c r="Q239" s="301">
        <v>0.0</v>
      </c>
      <c r="R239" s="301">
        <v>0.0</v>
      </c>
      <c r="S239" s="301">
        <v>0.0</v>
      </c>
      <c r="T239" s="301">
        <v>0.0</v>
      </c>
      <c r="U239" s="302" t="e">
        <v>#VALUE!</v>
      </c>
      <c r="V239" s="302" t="e">
        <v>#VALUE!</v>
      </c>
      <c r="W239" s="302" t="e">
        <v>#VALUE!</v>
      </c>
      <c r="X239" s="302" t="e">
        <v>#VALUE!</v>
      </c>
      <c r="Y239" s="302" t="e">
        <v>#VALUE!</v>
      </c>
      <c r="Z239" s="302" t="e">
        <v>#VALUE!</v>
      </c>
      <c r="AA239" s="302" t="e">
        <v>#VALUE!</v>
      </c>
      <c r="AB239" s="302" t="e">
        <v>#VALUE!</v>
      </c>
      <c r="AC239" s="302" t="e">
        <v>#VALUE!</v>
      </c>
      <c r="AD239" s="302" t="e">
        <v>#VALUE!</v>
      </c>
      <c r="AE239" s="302" t="e">
        <v>#VALUE!</v>
      </c>
      <c r="AF239" s="302" t="e">
        <v>#VALUE!</v>
      </c>
    </row>
    <row r="240" ht="12.0" customHeight="1">
      <c r="A240" s="300" t="s">
        <v>521</v>
      </c>
      <c r="B240" s="301" t="s">
        <v>4259</v>
      </c>
      <c r="C240" s="301" t="s">
        <v>85</v>
      </c>
      <c r="D240" s="303">
        <v>20.9</v>
      </c>
      <c r="E240" s="303">
        <v>5.85</v>
      </c>
      <c r="F240" s="301">
        <v>0.0</v>
      </c>
      <c r="G240" s="301">
        <v>0.01</v>
      </c>
      <c r="H240" s="301">
        <v>0.0</v>
      </c>
      <c r="I240" s="301">
        <v>0.0</v>
      </c>
      <c r="J240" s="301">
        <v>0.0</v>
      </c>
      <c r="K240" s="301">
        <v>0.0</v>
      </c>
      <c r="L240" s="301">
        <v>0.0</v>
      </c>
      <c r="M240" s="301">
        <v>0.0</v>
      </c>
      <c r="N240" s="301">
        <v>5.85</v>
      </c>
      <c r="O240" s="301">
        <v>6.1425</v>
      </c>
      <c r="P240" s="301">
        <v>0.7566049511129602</v>
      </c>
      <c r="Q240" s="301">
        <v>0.0</v>
      </c>
      <c r="R240" s="301">
        <v>0.0</v>
      </c>
      <c r="S240" s="301">
        <v>0.0</v>
      </c>
      <c r="T240" s="301">
        <v>0.0</v>
      </c>
      <c r="U240" s="302" t="e">
        <v>#VALUE!</v>
      </c>
      <c r="V240" s="302" t="e">
        <v>#VALUE!</v>
      </c>
      <c r="W240" s="302" t="e">
        <v>#VALUE!</v>
      </c>
      <c r="X240" s="302" t="e">
        <v>#VALUE!</v>
      </c>
      <c r="Y240" s="302" t="e">
        <v>#VALUE!</v>
      </c>
      <c r="Z240" s="302" t="e">
        <v>#VALUE!</v>
      </c>
      <c r="AA240" s="302" t="e">
        <v>#VALUE!</v>
      </c>
      <c r="AB240" s="302" t="e">
        <v>#VALUE!</v>
      </c>
      <c r="AC240" s="302" t="e">
        <v>#VALUE!</v>
      </c>
      <c r="AD240" s="302" t="e">
        <v>#VALUE!</v>
      </c>
      <c r="AE240" s="302" t="e">
        <v>#VALUE!</v>
      </c>
      <c r="AF240" s="302" t="e">
        <v>#VALUE!</v>
      </c>
    </row>
    <row r="241" ht="12.0" customHeight="1">
      <c r="A241" s="300" t="s">
        <v>505</v>
      </c>
      <c r="B241" s="301" t="s">
        <v>4260</v>
      </c>
      <c r="C241" s="301" t="s">
        <v>85</v>
      </c>
      <c r="D241" s="303">
        <v>2.08</v>
      </c>
      <c r="E241" s="303">
        <v>0.81</v>
      </c>
      <c r="F241" s="301">
        <v>0.0</v>
      </c>
      <c r="G241" s="301">
        <v>0.01</v>
      </c>
      <c r="H241" s="301">
        <v>0.0</v>
      </c>
      <c r="I241" s="301">
        <v>0.0</v>
      </c>
      <c r="J241" s="301">
        <v>0.0</v>
      </c>
      <c r="K241" s="301">
        <v>0.0</v>
      </c>
      <c r="L241" s="301">
        <v>0.0</v>
      </c>
      <c r="M241" s="301">
        <v>0.0</v>
      </c>
      <c r="N241" s="301">
        <v>0.7829999999999999</v>
      </c>
      <c r="O241" s="301">
        <v>0.8505000000000001</v>
      </c>
      <c r="P241" s="301">
        <v>0.661371237458194</v>
      </c>
      <c r="Q241" s="301">
        <v>0.0</v>
      </c>
      <c r="R241" s="301">
        <v>0.0</v>
      </c>
      <c r="S241" s="301">
        <v>0.0</v>
      </c>
      <c r="T241" s="301">
        <v>0.0</v>
      </c>
      <c r="U241" s="302" t="e">
        <v>#VALUE!</v>
      </c>
      <c r="V241" s="302" t="e">
        <v>#VALUE!</v>
      </c>
      <c r="W241" s="302" t="e">
        <v>#VALUE!</v>
      </c>
      <c r="X241" s="302" t="e">
        <v>#VALUE!</v>
      </c>
      <c r="Y241" s="302" t="e">
        <v>#VALUE!</v>
      </c>
      <c r="Z241" s="302" t="e">
        <v>#VALUE!</v>
      </c>
      <c r="AA241" s="302" t="e">
        <v>#VALUE!</v>
      </c>
      <c r="AB241" s="302" t="e">
        <v>#VALUE!</v>
      </c>
      <c r="AC241" s="302" t="e">
        <v>#VALUE!</v>
      </c>
      <c r="AD241" s="302" t="e">
        <v>#VALUE!</v>
      </c>
      <c r="AE241" s="302" t="e">
        <v>#VALUE!</v>
      </c>
      <c r="AF241" s="302" t="e">
        <v>#VALUE!</v>
      </c>
    </row>
    <row r="242" ht="12.0" customHeight="1">
      <c r="A242" s="300" t="s">
        <v>507</v>
      </c>
      <c r="B242" s="301" t="s">
        <v>4261</v>
      </c>
      <c r="C242" s="301" t="s">
        <v>85</v>
      </c>
      <c r="D242" s="303">
        <v>0.2</v>
      </c>
      <c r="E242" s="303">
        <v>0.092</v>
      </c>
      <c r="F242" s="301">
        <v>0.0</v>
      </c>
      <c r="G242" s="301">
        <v>0.01</v>
      </c>
      <c r="H242" s="301">
        <v>0.0</v>
      </c>
      <c r="I242" s="301">
        <v>0.0</v>
      </c>
      <c r="J242" s="301">
        <v>0.0</v>
      </c>
      <c r="K242" s="301">
        <v>0.0</v>
      </c>
      <c r="L242" s="301">
        <v>0.0</v>
      </c>
      <c r="M242" s="301">
        <v>0.0</v>
      </c>
      <c r="N242" s="301">
        <v>0.1265</v>
      </c>
      <c r="O242" s="301">
        <v>0.0966</v>
      </c>
      <c r="P242" s="301">
        <v>0.6</v>
      </c>
      <c r="Q242" s="301">
        <v>0.0</v>
      </c>
      <c r="R242" s="301">
        <v>0.0</v>
      </c>
      <c r="S242" s="301">
        <v>0.0</v>
      </c>
      <c r="T242" s="301">
        <v>0.0</v>
      </c>
      <c r="U242" s="302" t="e">
        <v>#VALUE!</v>
      </c>
      <c r="V242" s="302" t="e">
        <v>#VALUE!</v>
      </c>
      <c r="W242" s="302" t="e">
        <v>#VALUE!</v>
      </c>
      <c r="X242" s="302" t="e">
        <v>#VALUE!</v>
      </c>
      <c r="Y242" s="302" t="e">
        <v>#VALUE!</v>
      </c>
      <c r="Z242" s="302" t="e">
        <v>#VALUE!</v>
      </c>
      <c r="AA242" s="302" t="e">
        <v>#VALUE!</v>
      </c>
      <c r="AB242" s="302" t="e">
        <v>#VALUE!</v>
      </c>
      <c r="AC242" s="302" t="e">
        <v>#VALUE!</v>
      </c>
      <c r="AD242" s="302" t="e">
        <v>#VALUE!</v>
      </c>
      <c r="AE242" s="302" t="e">
        <v>#VALUE!</v>
      </c>
      <c r="AF242" s="302" t="e">
        <v>#VALUE!</v>
      </c>
    </row>
    <row r="243" ht="12.0" customHeight="1">
      <c r="A243" s="300" t="s">
        <v>508</v>
      </c>
      <c r="B243" s="301" t="s">
        <v>4262</v>
      </c>
      <c r="C243" s="301" t="s">
        <v>85</v>
      </c>
      <c r="D243" s="303">
        <v>0.25</v>
      </c>
      <c r="E243" s="303">
        <v>0.11710000000000001</v>
      </c>
      <c r="F243" s="301">
        <v>0.0</v>
      </c>
      <c r="G243" s="301">
        <v>0.01</v>
      </c>
      <c r="H243" s="301">
        <v>0.0</v>
      </c>
      <c r="I243" s="301">
        <v>0.0</v>
      </c>
      <c r="J243" s="301">
        <v>0.0</v>
      </c>
      <c r="K243" s="301">
        <v>0.0</v>
      </c>
      <c r="L243" s="301">
        <v>0.0</v>
      </c>
      <c r="M243" s="301">
        <v>0.0</v>
      </c>
      <c r="N243" s="301">
        <v>0.1265</v>
      </c>
      <c r="O243" s="301">
        <v>0.12295500000000001</v>
      </c>
      <c r="P243" s="301">
        <v>0.592695652173913</v>
      </c>
      <c r="Q243" s="301">
        <v>0.0</v>
      </c>
      <c r="R243" s="301">
        <v>0.0</v>
      </c>
      <c r="S243" s="301">
        <v>0.0</v>
      </c>
      <c r="T243" s="301">
        <v>0.0</v>
      </c>
      <c r="U243" s="302" t="e">
        <v>#VALUE!</v>
      </c>
      <c r="V243" s="302" t="e">
        <v>#VALUE!</v>
      </c>
      <c r="W243" s="302" t="e">
        <v>#VALUE!</v>
      </c>
      <c r="X243" s="302" t="e">
        <v>#VALUE!</v>
      </c>
      <c r="Y243" s="302" t="e">
        <v>#VALUE!</v>
      </c>
      <c r="Z243" s="302" t="e">
        <v>#VALUE!</v>
      </c>
      <c r="AA243" s="302" t="e">
        <v>#VALUE!</v>
      </c>
      <c r="AB243" s="302" t="e">
        <v>#VALUE!</v>
      </c>
      <c r="AC243" s="302" t="e">
        <v>#VALUE!</v>
      </c>
      <c r="AD243" s="302" t="e">
        <v>#VALUE!</v>
      </c>
      <c r="AE243" s="302" t="e">
        <v>#VALUE!</v>
      </c>
      <c r="AF243" s="302" t="e">
        <v>#VALUE!</v>
      </c>
    </row>
    <row r="244" ht="12.0" customHeight="1">
      <c r="A244" s="300" t="s">
        <v>509</v>
      </c>
      <c r="B244" s="301" t="s">
        <v>4263</v>
      </c>
      <c r="C244" s="301" t="s">
        <v>85</v>
      </c>
      <c r="D244" s="303">
        <v>0.35</v>
      </c>
      <c r="E244" s="303">
        <v>0.172</v>
      </c>
      <c r="F244" s="301">
        <v>0.0</v>
      </c>
      <c r="G244" s="301">
        <v>0.01</v>
      </c>
      <c r="H244" s="301">
        <v>0.0</v>
      </c>
      <c r="I244" s="301">
        <v>0.0</v>
      </c>
      <c r="J244" s="301">
        <v>0.0</v>
      </c>
      <c r="K244" s="301">
        <v>0.0</v>
      </c>
      <c r="L244" s="301">
        <v>0.0</v>
      </c>
      <c r="M244" s="301">
        <v>0.0</v>
      </c>
      <c r="N244" s="301">
        <v>0.1858</v>
      </c>
      <c r="O244" s="301">
        <v>0.18059999999999998</v>
      </c>
      <c r="P244" s="301">
        <v>0.5726708074534161</v>
      </c>
      <c r="Q244" s="301">
        <v>0.0</v>
      </c>
      <c r="R244" s="301">
        <v>0.0</v>
      </c>
      <c r="S244" s="301">
        <v>0.0</v>
      </c>
      <c r="T244" s="301">
        <v>0.0</v>
      </c>
      <c r="U244" s="302" t="e">
        <v>#VALUE!</v>
      </c>
      <c r="V244" s="302" t="e">
        <v>#VALUE!</v>
      </c>
      <c r="W244" s="302" t="e">
        <v>#VALUE!</v>
      </c>
      <c r="X244" s="302" t="e">
        <v>#VALUE!</v>
      </c>
      <c r="Y244" s="302" t="e">
        <v>#VALUE!</v>
      </c>
      <c r="Z244" s="302" t="e">
        <v>#VALUE!</v>
      </c>
      <c r="AA244" s="302" t="e">
        <v>#VALUE!</v>
      </c>
      <c r="AB244" s="302" t="e">
        <v>#VALUE!</v>
      </c>
      <c r="AC244" s="302" t="e">
        <v>#VALUE!</v>
      </c>
      <c r="AD244" s="302" t="e">
        <v>#VALUE!</v>
      </c>
      <c r="AE244" s="302" t="e">
        <v>#VALUE!</v>
      </c>
      <c r="AF244" s="302" t="e">
        <v>#VALUE!</v>
      </c>
    </row>
    <row r="245" ht="12.0" customHeight="1">
      <c r="A245" s="300" t="s">
        <v>510</v>
      </c>
      <c r="B245" s="301" t="s">
        <v>4264</v>
      </c>
      <c r="C245" s="301" t="s">
        <v>85</v>
      </c>
      <c r="D245" s="303">
        <v>0.54</v>
      </c>
      <c r="E245" s="303">
        <v>0.2677</v>
      </c>
      <c r="F245" s="301">
        <v>0.0</v>
      </c>
      <c r="G245" s="301">
        <v>0.01</v>
      </c>
      <c r="H245" s="301">
        <v>0.0</v>
      </c>
      <c r="I245" s="301">
        <v>0.0</v>
      </c>
      <c r="J245" s="301">
        <v>0.0</v>
      </c>
      <c r="K245" s="301">
        <v>0.0</v>
      </c>
      <c r="L245" s="301">
        <v>0.0</v>
      </c>
      <c r="M245" s="301">
        <v>0.0</v>
      </c>
      <c r="N245" s="301">
        <v>0.09939999999999999</v>
      </c>
      <c r="O245" s="301">
        <v>0.28108500000000003</v>
      </c>
      <c r="P245" s="301">
        <v>0.5689210950080515</v>
      </c>
      <c r="Q245" s="301">
        <v>0.0</v>
      </c>
      <c r="R245" s="301">
        <v>0.0</v>
      </c>
      <c r="S245" s="301">
        <v>0.0</v>
      </c>
      <c r="T245" s="301">
        <v>0.0</v>
      </c>
      <c r="U245" s="302" t="e">
        <v>#VALUE!</v>
      </c>
      <c r="V245" s="302" t="e">
        <v>#VALUE!</v>
      </c>
      <c r="W245" s="302" t="e">
        <v>#VALUE!</v>
      </c>
      <c r="X245" s="302" t="e">
        <v>#VALUE!</v>
      </c>
      <c r="Y245" s="302" t="e">
        <v>#VALUE!</v>
      </c>
      <c r="Z245" s="302" t="e">
        <v>#VALUE!</v>
      </c>
      <c r="AA245" s="302" t="e">
        <v>#VALUE!</v>
      </c>
      <c r="AB245" s="302" t="e">
        <v>#VALUE!</v>
      </c>
      <c r="AC245" s="302" t="e">
        <v>#VALUE!</v>
      </c>
      <c r="AD245" s="302" t="e">
        <v>#VALUE!</v>
      </c>
      <c r="AE245" s="302" t="e">
        <v>#VALUE!</v>
      </c>
      <c r="AF245" s="302" t="e">
        <v>#VALUE!</v>
      </c>
    </row>
    <row r="246" ht="12.0" customHeight="1">
      <c r="A246" s="300" t="s">
        <v>511</v>
      </c>
      <c r="B246" s="301" t="s">
        <v>4265</v>
      </c>
      <c r="C246" s="301" t="s">
        <v>85</v>
      </c>
      <c r="D246" s="303">
        <v>0.58</v>
      </c>
      <c r="E246" s="303">
        <v>0.2878</v>
      </c>
      <c r="F246" s="301">
        <v>0.0</v>
      </c>
      <c r="G246" s="301">
        <v>0.01</v>
      </c>
      <c r="H246" s="301">
        <v>0.0</v>
      </c>
      <c r="I246" s="301">
        <v>0.0</v>
      </c>
      <c r="J246" s="301">
        <v>0.0</v>
      </c>
      <c r="K246" s="301">
        <v>0.0</v>
      </c>
      <c r="L246" s="301">
        <v>0.0</v>
      </c>
      <c r="M246" s="301">
        <v>0.0</v>
      </c>
      <c r="N246" s="301">
        <v>0.29</v>
      </c>
      <c r="O246" s="301">
        <v>0.30219</v>
      </c>
      <c r="P246" s="301">
        <v>0.5685157421289355</v>
      </c>
      <c r="Q246" s="301">
        <v>0.0</v>
      </c>
      <c r="R246" s="301">
        <v>0.0</v>
      </c>
      <c r="S246" s="301">
        <v>0.0</v>
      </c>
      <c r="T246" s="301">
        <v>0.0</v>
      </c>
      <c r="U246" s="302" t="e">
        <v>#VALUE!</v>
      </c>
      <c r="V246" s="302" t="e">
        <v>#VALUE!</v>
      </c>
      <c r="W246" s="302" t="e">
        <v>#VALUE!</v>
      </c>
      <c r="X246" s="302" t="e">
        <v>#VALUE!</v>
      </c>
      <c r="Y246" s="302" t="e">
        <v>#VALUE!</v>
      </c>
      <c r="Z246" s="302" t="e">
        <v>#VALUE!</v>
      </c>
      <c r="AA246" s="302" t="e">
        <v>#VALUE!</v>
      </c>
      <c r="AB246" s="302" t="e">
        <v>#VALUE!</v>
      </c>
      <c r="AC246" s="302" t="e">
        <v>#VALUE!</v>
      </c>
      <c r="AD246" s="302" t="e">
        <v>#VALUE!</v>
      </c>
      <c r="AE246" s="302" t="e">
        <v>#VALUE!</v>
      </c>
      <c r="AF246" s="302" t="e">
        <v>#VALUE!</v>
      </c>
    </row>
    <row r="247" ht="12.0" customHeight="1">
      <c r="A247" s="300" t="s">
        <v>513</v>
      </c>
      <c r="B247" s="301" t="s">
        <v>4266</v>
      </c>
      <c r="C247" s="301" t="s">
        <v>85</v>
      </c>
      <c r="D247" s="303">
        <v>0.8</v>
      </c>
      <c r="E247" s="303">
        <v>0.3979</v>
      </c>
      <c r="F247" s="301">
        <v>0.0</v>
      </c>
      <c r="G247" s="301">
        <v>0.01</v>
      </c>
      <c r="H247" s="301">
        <v>0.0</v>
      </c>
      <c r="I247" s="301">
        <v>0.0</v>
      </c>
      <c r="J247" s="301">
        <v>0.0</v>
      </c>
      <c r="K247" s="301">
        <v>0.0</v>
      </c>
      <c r="L247" s="301">
        <v>0.0</v>
      </c>
      <c r="M247" s="301">
        <v>0.0</v>
      </c>
      <c r="N247" s="301">
        <v>0.4</v>
      </c>
      <c r="O247" s="301">
        <v>0.41779499999999997</v>
      </c>
      <c r="P247" s="301">
        <v>0.5675</v>
      </c>
      <c r="Q247" s="301">
        <v>0.0</v>
      </c>
      <c r="R247" s="301">
        <v>0.0</v>
      </c>
      <c r="S247" s="301">
        <v>0.0</v>
      </c>
      <c r="T247" s="301">
        <v>0.0</v>
      </c>
      <c r="U247" s="302" t="e">
        <v>#VALUE!</v>
      </c>
      <c r="V247" s="302" t="e">
        <v>#VALUE!</v>
      </c>
      <c r="W247" s="302" t="e">
        <v>#VALUE!</v>
      </c>
      <c r="X247" s="302" t="e">
        <v>#VALUE!</v>
      </c>
      <c r="Y247" s="302" t="e">
        <v>#VALUE!</v>
      </c>
      <c r="Z247" s="302" t="e">
        <v>#VALUE!</v>
      </c>
      <c r="AA247" s="302" t="e">
        <v>#VALUE!</v>
      </c>
      <c r="AB247" s="302" t="e">
        <v>#VALUE!</v>
      </c>
      <c r="AC247" s="302" t="e">
        <v>#VALUE!</v>
      </c>
      <c r="AD247" s="302" t="e">
        <v>#VALUE!</v>
      </c>
      <c r="AE247" s="302" t="e">
        <v>#VALUE!</v>
      </c>
      <c r="AF247" s="302" t="e">
        <v>#VALUE!</v>
      </c>
    </row>
    <row r="248" ht="12.0" customHeight="1">
      <c r="A248" s="300" t="s">
        <v>514</v>
      </c>
      <c r="B248" s="301" t="s">
        <v>4267</v>
      </c>
      <c r="C248" s="301" t="s">
        <v>85</v>
      </c>
      <c r="D248" s="303">
        <v>1.0</v>
      </c>
      <c r="E248" s="303">
        <v>0.5165</v>
      </c>
      <c r="F248" s="301">
        <v>0.0</v>
      </c>
      <c r="G248" s="301">
        <v>0.01</v>
      </c>
      <c r="H248" s="301">
        <v>0.0</v>
      </c>
      <c r="I248" s="301">
        <v>0.0</v>
      </c>
      <c r="J248" s="301">
        <v>0.0</v>
      </c>
      <c r="K248" s="301">
        <v>0.0</v>
      </c>
      <c r="L248" s="301">
        <v>0.0</v>
      </c>
      <c r="M248" s="301">
        <v>0.0</v>
      </c>
      <c r="N248" s="301">
        <v>0.52</v>
      </c>
      <c r="O248" s="301">
        <v>0.542325</v>
      </c>
      <c r="P248" s="301">
        <v>0.5508695652173913</v>
      </c>
      <c r="Q248" s="301">
        <v>0.0</v>
      </c>
      <c r="R248" s="301">
        <v>0.0</v>
      </c>
      <c r="S248" s="301">
        <v>0.0</v>
      </c>
      <c r="T248" s="301">
        <v>0.0</v>
      </c>
      <c r="U248" s="302" t="e">
        <v>#VALUE!</v>
      </c>
      <c r="V248" s="302" t="e">
        <v>#VALUE!</v>
      </c>
      <c r="W248" s="302" t="e">
        <v>#VALUE!</v>
      </c>
      <c r="X248" s="302" t="e">
        <v>#VALUE!</v>
      </c>
      <c r="Y248" s="302" t="e">
        <v>#VALUE!</v>
      </c>
      <c r="Z248" s="302" t="e">
        <v>#VALUE!</v>
      </c>
      <c r="AA248" s="302" t="e">
        <v>#VALUE!</v>
      </c>
      <c r="AB248" s="302" t="e">
        <v>#VALUE!</v>
      </c>
      <c r="AC248" s="302" t="e">
        <v>#VALUE!</v>
      </c>
      <c r="AD248" s="302" t="e">
        <v>#VALUE!</v>
      </c>
      <c r="AE248" s="302" t="e">
        <v>#VALUE!</v>
      </c>
      <c r="AF248" s="302" t="e">
        <v>#VALUE!</v>
      </c>
    </row>
    <row r="249" ht="12.0" customHeight="1">
      <c r="A249" s="300" t="s">
        <v>512</v>
      </c>
      <c r="B249" s="301" t="s">
        <v>4268</v>
      </c>
      <c r="C249" s="301" t="s">
        <v>85</v>
      </c>
      <c r="D249" s="303">
        <v>0.7</v>
      </c>
      <c r="E249" s="303">
        <v>0.2749</v>
      </c>
      <c r="F249" s="301">
        <v>0.0</v>
      </c>
      <c r="G249" s="301">
        <v>0.01</v>
      </c>
      <c r="H249" s="301">
        <v>0.0</v>
      </c>
      <c r="I249" s="301">
        <v>0.0</v>
      </c>
      <c r="J249" s="301">
        <v>0.0</v>
      </c>
      <c r="K249" s="301">
        <v>0.0</v>
      </c>
      <c r="L249" s="301">
        <v>0.0</v>
      </c>
      <c r="M249" s="301">
        <v>0.0</v>
      </c>
      <c r="N249" s="301">
        <v>0.27</v>
      </c>
      <c r="O249" s="301">
        <v>0.288645</v>
      </c>
      <c r="P249" s="301">
        <v>0.6585093167701864</v>
      </c>
      <c r="Q249" s="301">
        <v>0.0</v>
      </c>
      <c r="R249" s="301">
        <v>0.0</v>
      </c>
      <c r="S249" s="301">
        <v>0.0</v>
      </c>
      <c r="T249" s="301">
        <v>0.0</v>
      </c>
      <c r="U249" s="302" t="e">
        <v>#VALUE!</v>
      </c>
      <c r="V249" s="302" t="e">
        <v>#VALUE!</v>
      </c>
      <c r="W249" s="302" t="e">
        <v>#VALUE!</v>
      </c>
      <c r="X249" s="302" t="e">
        <v>#VALUE!</v>
      </c>
      <c r="Y249" s="302" t="e">
        <v>#VALUE!</v>
      </c>
      <c r="Z249" s="302" t="e">
        <v>#VALUE!</v>
      </c>
      <c r="AA249" s="302" t="e">
        <v>#VALUE!</v>
      </c>
      <c r="AB249" s="302" t="e">
        <v>#VALUE!</v>
      </c>
      <c r="AC249" s="302" t="e">
        <v>#VALUE!</v>
      </c>
      <c r="AD249" s="302" t="e">
        <v>#VALUE!</v>
      </c>
      <c r="AE249" s="302" t="e">
        <v>#VALUE!</v>
      </c>
      <c r="AF249" s="302" t="e">
        <v>#VALUE!</v>
      </c>
    </row>
    <row r="250" ht="12.0" customHeight="1">
      <c r="A250" s="300" t="s">
        <v>522</v>
      </c>
      <c r="B250" s="301" t="s">
        <v>4269</v>
      </c>
      <c r="C250" s="301" t="s">
        <v>85</v>
      </c>
      <c r="D250" s="303">
        <v>3.9</v>
      </c>
      <c r="E250" s="303">
        <v>1.71</v>
      </c>
      <c r="F250" s="301">
        <v>0.0</v>
      </c>
      <c r="G250" s="301">
        <v>0.01</v>
      </c>
      <c r="H250" s="301">
        <v>0.0</v>
      </c>
      <c r="I250" s="301">
        <v>0.0</v>
      </c>
      <c r="J250" s="301">
        <v>0.0</v>
      </c>
      <c r="K250" s="301">
        <v>0.0</v>
      </c>
      <c r="L250" s="301">
        <v>0.0</v>
      </c>
      <c r="M250" s="301">
        <v>0.0</v>
      </c>
      <c r="N250" s="301">
        <v>1.71</v>
      </c>
      <c r="O250" s="301">
        <v>1.7955</v>
      </c>
      <c r="P250" s="301">
        <v>0.6187290969899665</v>
      </c>
      <c r="Q250" s="301">
        <v>0.0</v>
      </c>
      <c r="R250" s="301">
        <v>0.0</v>
      </c>
      <c r="S250" s="301">
        <v>0.0</v>
      </c>
      <c r="T250" s="301">
        <v>0.0</v>
      </c>
      <c r="U250" s="302" t="e">
        <v>#VALUE!</v>
      </c>
      <c r="V250" s="302" t="e">
        <v>#VALUE!</v>
      </c>
      <c r="W250" s="302" t="e">
        <v>#VALUE!</v>
      </c>
      <c r="X250" s="302" t="e">
        <v>#VALUE!</v>
      </c>
      <c r="Y250" s="302" t="e">
        <v>#VALUE!</v>
      </c>
      <c r="Z250" s="302" t="e">
        <v>#VALUE!</v>
      </c>
      <c r="AA250" s="302" t="e">
        <v>#VALUE!</v>
      </c>
      <c r="AB250" s="302" t="e">
        <v>#VALUE!</v>
      </c>
      <c r="AC250" s="302" t="e">
        <v>#VALUE!</v>
      </c>
      <c r="AD250" s="302" t="e">
        <v>#VALUE!</v>
      </c>
      <c r="AE250" s="302" t="e">
        <v>#VALUE!</v>
      </c>
      <c r="AF250" s="302" t="e">
        <v>#VALUE!</v>
      </c>
    </row>
    <row r="251" ht="12.0" customHeight="1">
      <c r="A251" s="300" t="s">
        <v>499</v>
      </c>
      <c r="B251" s="301" t="s">
        <v>4270</v>
      </c>
      <c r="C251" s="301" t="s">
        <v>85</v>
      </c>
      <c r="D251" s="303">
        <v>1.88</v>
      </c>
      <c r="E251" s="303">
        <v>1.6</v>
      </c>
      <c r="F251" s="301">
        <v>0.0</v>
      </c>
      <c r="G251" s="301">
        <v>0.01</v>
      </c>
      <c r="H251" s="301">
        <v>0.0</v>
      </c>
      <c r="I251" s="301">
        <v>0.0</v>
      </c>
      <c r="J251" s="301">
        <v>0.0</v>
      </c>
      <c r="K251" s="301">
        <v>0.0</v>
      </c>
      <c r="L251" s="301">
        <v>0.0</v>
      </c>
      <c r="M251" s="301">
        <v>0.0</v>
      </c>
      <c r="N251" s="301">
        <v>0.34299999999999997</v>
      </c>
      <c r="O251" s="301">
        <v>1.6800000000000002</v>
      </c>
      <c r="P251" s="301">
        <v>0.2599444958371877</v>
      </c>
      <c r="Q251" s="301">
        <v>0.0</v>
      </c>
      <c r="R251" s="301">
        <v>0.0</v>
      </c>
      <c r="S251" s="301">
        <v>0.0</v>
      </c>
      <c r="T251" s="301">
        <v>0.0</v>
      </c>
      <c r="U251" s="302" t="e">
        <v>#VALUE!</v>
      </c>
      <c r="V251" s="302" t="e">
        <v>#VALUE!</v>
      </c>
      <c r="W251" s="302" t="e">
        <v>#VALUE!</v>
      </c>
      <c r="X251" s="302" t="e">
        <v>#VALUE!</v>
      </c>
      <c r="Y251" s="302" t="e">
        <v>#VALUE!</v>
      </c>
      <c r="Z251" s="302" t="e">
        <v>#VALUE!</v>
      </c>
      <c r="AA251" s="302" t="e">
        <v>#VALUE!</v>
      </c>
      <c r="AB251" s="302" t="e">
        <v>#VALUE!</v>
      </c>
      <c r="AC251" s="302" t="e">
        <v>#VALUE!</v>
      </c>
      <c r="AD251" s="302" t="e">
        <v>#VALUE!</v>
      </c>
      <c r="AE251" s="302" t="e">
        <v>#VALUE!</v>
      </c>
      <c r="AF251" s="302" t="e">
        <v>#VALUE!</v>
      </c>
    </row>
    <row r="252" ht="12.0" customHeight="1">
      <c r="A252" s="300" t="s">
        <v>500</v>
      </c>
      <c r="B252" s="301" t="s">
        <v>4271</v>
      </c>
      <c r="C252" s="301" t="s">
        <v>85</v>
      </c>
      <c r="D252" s="303">
        <v>2.2</v>
      </c>
      <c r="E252" s="303">
        <v>0.93</v>
      </c>
      <c r="F252" s="301">
        <v>0.0</v>
      </c>
      <c r="G252" s="301">
        <v>0.01</v>
      </c>
      <c r="H252" s="301">
        <v>0.0</v>
      </c>
      <c r="I252" s="301">
        <v>0.0</v>
      </c>
      <c r="J252" s="301">
        <v>0.0</v>
      </c>
      <c r="K252" s="301">
        <v>0.0</v>
      </c>
      <c r="L252" s="301">
        <v>0.0</v>
      </c>
      <c r="M252" s="301">
        <v>0.0</v>
      </c>
      <c r="N252" s="301">
        <v>0.93</v>
      </c>
      <c r="O252" s="301">
        <v>0.9765000000000001</v>
      </c>
      <c r="P252" s="301">
        <v>0.6324110671936759</v>
      </c>
      <c r="Q252" s="301">
        <v>0.0</v>
      </c>
      <c r="R252" s="301">
        <v>0.0</v>
      </c>
      <c r="S252" s="301">
        <v>0.0</v>
      </c>
      <c r="T252" s="301">
        <v>0.0</v>
      </c>
      <c r="U252" s="302" t="e">
        <v>#VALUE!</v>
      </c>
      <c r="V252" s="302" t="e">
        <v>#VALUE!</v>
      </c>
      <c r="W252" s="302" t="e">
        <v>#VALUE!</v>
      </c>
      <c r="X252" s="302" t="e">
        <v>#VALUE!</v>
      </c>
      <c r="Y252" s="302" t="e">
        <v>#VALUE!</v>
      </c>
      <c r="Z252" s="302" t="e">
        <v>#VALUE!</v>
      </c>
      <c r="AA252" s="302" t="e">
        <v>#VALUE!</v>
      </c>
      <c r="AB252" s="302" t="e">
        <v>#VALUE!</v>
      </c>
      <c r="AC252" s="302" t="e">
        <v>#VALUE!</v>
      </c>
      <c r="AD252" s="302" t="e">
        <v>#VALUE!</v>
      </c>
      <c r="AE252" s="302" t="e">
        <v>#VALUE!</v>
      </c>
      <c r="AF252" s="302" t="e">
        <v>#VALUE!</v>
      </c>
    </row>
    <row r="253" ht="12.0" customHeight="1">
      <c r="A253" s="300" t="s">
        <v>501</v>
      </c>
      <c r="B253" s="301" t="s">
        <v>4272</v>
      </c>
      <c r="C253" s="301" t="s">
        <v>85</v>
      </c>
      <c r="D253" s="303">
        <v>2.6</v>
      </c>
      <c r="E253" s="303">
        <v>1.6</v>
      </c>
      <c r="F253" s="301">
        <v>0.0</v>
      </c>
      <c r="G253" s="301">
        <v>0.01</v>
      </c>
      <c r="H253" s="301">
        <v>0.0</v>
      </c>
      <c r="I253" s="301">
        <v>0.0</v>
      </c>
      <c r="J253" s="301">
        <v>0.0</v>
      </c>
      <c r="K253" s="301">
        <v>0.0</v>
      </c>
      <c r="L253" s="301">
        <v>0.0</v>
      </c>
      <c r="M253" s="301">
        <v>0.0</v>
      </c>
      <c r="N253" s="301">
        <v>1.1</v>
      </c>
      <c r="O253" s="301">
        <v>1.6800000000000002</v>
      </c>
      <c r="P253" s="301">
        <v>0.46488294314381273</v>
      </c>
      <c r="Q253" s="301">
        <v>0.0</v>
      </c>
      <c r="R253" s="301">
        <v>0.0</v>
      </c>
      <c r="S253" s="301">
        <v>0.0</v>
      </c>
      <c r="T253" s="301">
        <v>0.0</v>
      </c>
      <c r="U253" s="302" t="e">
        <v>#VALUE!</v>
      </c>
      <c r="V253" s="302" t="e">
        <v>#VALUE!</v>
      </c>
      <c r="W253" s="302" t="e">
        <v>#VALUE!</v>
      </c>
      <c r="X253" s="302" t="e">
        <v>#VALUE!</v>
      </c>
      <c r="Y253" s="302" t="e">
        <v>#VALUE!</v>
      </c>
      <c r="Z253" s="302" t="e">
        <v>#VALUE!</v>
      </c>
      <c r="AA253" s="302" t="e">
        <v>#VALUE!</v>
      </c>
      <c r="AB253" s="302" t="e">
        <v>#VALUE!</v>
      </c>
      <c r="AC253" s="302" t="e">
        <v>#VALUE!</v>
      </c>
      <c r="AD253" s="302" t="e">
        <v>#VALUE!</v>
      </c>
      <c r="AE253" s="302" t="e">
        <v>#VALUE!</v>
      </c>
      <c r="AF253" s="302" t="e">
        <v>#VALUE!</v>
      </c>
    </row>
    <row r="254" ht="12.0" customHeight="1">
      <c r="A254" s="300" t="s">
        <v>517</v>
      </c>
      <c r="B254" s="301" t="s">
        <v>4273</v>
      </c>
      <c r="C254" s="301" t="s">
        <v>85</v>
      </c>
      <c r="D254" s="303">
        <v>0.15</v>
      </c>
      <c r="E254" s="303">
        <v>0.07</v>
      </c>
      <c r="F254" s="301">
        <v>0.0</v>
      </c>
      <c r="G254" s="301">
        <v>0.01</v>
      </c>
      <c r="H254" s="301">
        <v>0.0</v>
      </c>
      <c r="I254" s="301">
        <v>0.0</v>
      </c>
      <c r="J254" s="301">
        <v>0.0</v>
      </c>
      <c r="K254" s="301">
        <v>0.0</v>
      </c>
      <c r="L254" s="301">
        <v>0.0</v>
      </c>
      <c r="M254" s="301">
        <v>0.0</v>
      </c>
      <c r="N254" s="301">
        <v>0.044199999999999996</v>
      </c>
      <c r="O254" s="301">
        <v>0.07350000000000001</v>
      </c>
      <c r="P254" s="301">
        <v>0.5333333333333333</v>
      </c>
      <c r="Q254" s="301">
        <v>0.0</v>
      </c>
      <c r="R254" s="301">
        <v>0.0</v>
      </c>
      <c r="S254" s="301">
        <v>0.0</v>
      </c>
      <c r="T254" s="301">
        <v>0.0</v>
      </c>
      <c r="U254" s="302" t="e">
        <v>#VALUE!</v>
      </c>
      <c r="V254" s="302" t="e">
        <v>#VALUE!</v>
      </c>
      <c r="W254" s="302" t="e">
        <v>#VALUE!</v>
      </c>
      <c r="X254" s="302" t="e">
        <v>#VALUE!</v>
      </c>
      <c r="Y254" s="302" t="e">
        <v>#VALUE!</v>
      </c>
      <c r="Z254" s="302" t="e">
        <v>#VALUE!</v>
      </c>
      <c r="AA254" s="302" t="e">
        <v>#VALUE!</v>
      </c>
      <c r="AB254" s="302" t="e">
        <v>#VALUE!</v>
      </c>
      <c r="AC254" s="302" t="e">
        <v>#VALUE!</v>
      </c>
      <c r="AD254" s="302" t="e">
        <v>#VALUE!</v>
      </c>
      <c r="AE254" s="302" t="e">
        <v>#VALUE!</v>
      </c>
      <c r="AF254" s="302" t="e">
        <v>#VALUE!</v>
      </c>
    </row>
    <row r="255" ht="12.0" customHeight="1">
      <c r="A255" s="300" t="s">
        <v>518</v>
      </c>
      <c r="B255" s="301" t="s">
        <v>4274</v>
      </c>
      <c r="C255" s="301" t="s">
        <v>85</v>
      </c>
      <c r="D255" s="303">
        <v>0.2</v>
      </c>
      <c r="E255" s="303">
        <v>0.1</v>
      </c>
      <c r="F255" s="301">
        <v>0.0</v>
      </c>
      <c r="G255" s="301">
        <v>0.01</v>
      </c>
      <c r="H255" s="301">
        <v>0.0</v>
      </c>
      <c r="I255" s="301">
        <v>0.0</v>
      </c>
      <c r="J255" s="301">
        <v>0.0</v>
      </c>
      <c r="K255" s="301">
        <v>0.0</v>
      </c>
      <c r="L255" s="301">
        <v>0.0</v>
      </c>
      <c r="M255" s="301">
        <v>0.0</v>
      </c>
      <c r="N255" s="301">
        <v>0.06</v>
      </c>
      <c r="O255" s="301">
        <v>0.10500000000000001</v>
      </c>
      <c r="P255" s="301">
        <v>0.5</v>
      </c>
      <c r="Q255" s="301">
        <v>0.0</v>
      </c>
      <c r="R255" s="301">
        <v>0.0</v>
      </c>
      <c r="S255" s="301">
        <v>0.0</v>
      </c>
      <c r="T255" s="301">
        <v>0.0</v>
      </c>
      <c r="U255" s="302" t="e">
        <v>#VALUE!</v>
      </c>
      <c r="V255" s="302" t="e">
        <v>#VALUE!</v>
      </c>
      <c r="W255" s="302" t="e">
        <v>#VALUE!</v>
      </c>
      <c r="X255" s="302" t="e">
        <v>#VALUE!</v>
      </c>
      <c r="Y255" s="302" t="e">
        <v>#VALUE!</v>
      </c>
      <c r="Z255" s="302" t="e">
        <v>#VALUE!</v>
      </c>
      <c r="AA255" s="302" t="e">
        <v>#VALUE!</v>
      </c>
      <c r="AB255" s="302" t="e">
        <v>#VALUE!</v>
      </c>
      <c r="AC255" s="302" t="e">
        <v>#VALUE!</v>
      </c>
      <c r="AD255" s="302" t="e">
        <v>#VALUE!</v>
      </c>
      <c r="AE255" s="302" t="e">
        <v>#VALUE!</v>
      </c>
      <c r="AF255" s="302" t="e">
        <v>#VALUE!</v>
      </c>
    </row>
    <row r="256" ht="12.0" customHeight="1">
      <c r="A256" s="300" t="s">
        <v>4275</v>
      </c>
      <c r="B256" s="301" t="s">
        <v>4276</v>
      </c>
      <c r="C256" s="301" t="s">
        <v>85</v>
      </c>
      <c r="D256" s="303">
        <v>0.05</v>
      </c>
      <c r="E256" s="303">
        <v>0.03</v>
      </c>
      <c r="F256" s="301">
        <v>0.0</v>
      </c>
      <c r="G256" s="301">
        <v>0.01</v>
      </c>
      <c r="H256" s="301">
        <v>0.0</v>
      </c>
      <c r="I256" s="301">
        <v>0.0</v>
      </c>
      <c r="J256" s="301">
        <v>0.0</v>
      </c>
      <c r="K256" s="301">
        <v>0.0</v>
      </c>
      <c r="L256" s="301">
        <v>0.0</v>
      </c>
      <c r="M256" s="301">
        <v>0.0</v>
      </c>
      <c r="N256" s="301">
        <v>0.03</v>
      </c>
      <c r="O256" s="301">
        <v>0.0315</v>
      </c>
      <c r="P256" s="301">
        <v>0.4000000000000001</v>
      </c>
      <c r="Q256" s="301">
        <v>0.0</v>
      </c>
      <c r="R256" s="301">
        <v>0.0</v>
      </c>
      <c r="S256" s="301">
        <v>0.0</v>
      </c>
      <c r="T256" s="301">
        <v>0.0</v>
      </c>
      <c r="U256" s="302" t="e">
        <v>#VALUE!</v>
      </c>
      <c r="V256" s="302" t="e">
        <v>#VALUE!</v>
      </c>
      <c r="W256" s="302" t="e">
        <v>#VALUE!</v>
      </c>
      <c r="X256" s="302" t="e">
        <v>#VALUE!</v>
      </c>
      <c r="Y256" s="302" t="e">
        <v>#VALUE!</v>
      </c>
      <c r="Z256" s="302" t="e">
        <v>#VALUE!</v>
      </c>
      <c r="AA256" s="302" t="e">
        <v>#VALUE!</v>
      </c>
      <c r="AB256" s="302" t="e">
        <v>#VALUE!</v>
      </c>
      <c r="AC256" s="302" t="e">
        <v>#VALUE!</v>
      </c>
      <c r="AD256" s="302" t="e">
        <v>#VALUE!</v>
      </c>
      <c r="AE256" s="302" t="e">
        <v>#VALUE!</v>
      </c>
      <c r="AF256" s="302" t="e">
        <v>#VALUE!</v>
      </c>
    </row>
    <row r="257" ht="12.0" customHeight="1">
      <c r="A257" s="304" t="s">
        <v>224</v>
      </c>
      <c r="B257" s="301" t="s">
        <v>4277</v>
      </c>
      <c r="C257" s="301" t="s">
        <v>4</v>
      </c>
      <c r="D257" s="301">
        <v>51.32</v>
      </c>
      <c r="E257" s="301">
        <v>21.4</v>
      </c>
      <c r="F257" s="301">
        <v>0.0</v>
      </c>
      <c r="G257" s="301">
        <v>2.5</v>
      </c>
      <c r="H257" s="301" t="s">
        <v>65</v>
      </c>
      <c r="I257" s="301" t="s">
        <v>81</v>
      </c>
      <c r="J257" s="301" t="s">
        <v>3959</v>
      </c>
      <c r="K257" s="301">
        <v>20.0</v>
      </c>
      <c r="L257" s="301" t="s">
        <v>62</v>
      </c>
      <c r="M257" s="301">
        <v>0.0</v>
      </c>
      <c r="N257" s="301">
        <v>17.5</v>
      </c>
      <c r="O257" s="301">
        <v>0.0</v>
      </c>
      <c r="P257" s="301">
        <v>0.583008573655495</v>
      </c>
      <c r="Q257" s="301" t="s">
        <v>3961</v>
      </c>
      <c r="R257" s="301" t="s">
        <v>4278</v>
      </c>
      <c r="S257" s="301">
        <v>0.0</v>
      </c>
      <c r="T257" s="301">
        <v>2023.0</v>
      </c>
      <c r="U257" s="302" t="e">
        <v>#VALUE!</v>
      </c>
      <c r="V257" s="302" t="e">
        <v>#VALUE!</v>
      </c>
      <c r="W257" s="302" t="e">
        <v>#VALUE!</v>
      </c>
      <c r="X257" s="302" t="e">
        <v>#VALUE!</v>
      </c>
      <c r="Y257" s="302" t="e">
        <v>#VALUE!</v>
      </c>
      <c r="Z257" s="302" t="e">
        <v>#VALUE!</v>
      </c>
      <c r="AA257" s="302" t="e">
        <v>#VALUE!</v>
      </c>
      <c r="AB257" s="302" t="e">
        <v>#VALUE!</v>
      </c>
      <c r="AC257" s="302" t="e">
        <v>#VALUE!</v>
      </c>
      <c r="AD257" s="302" t="e">
        <v>#VALUE!</v>
      </c>
      <c r="AE257" s="302" t="e">
        <v>#VALUE!</v>
      </c>
      <c r="AF257" s="302" t="e">
        <v>#VALUE!</v>
      </c>
    </row>
    <row r="258" ht="12.0" customHeight="1">
      <c r="A258" s="304" t="s">
        <v>226</v>
      </c>
      <c r="B258" s="301" t="s">
        <v>4279</v>
      </c>
      <c r="C258" s="301" t="s">
        <v>4</v>
      </c>
      <c r="D258" s="301">
        <v>230.0</v>
      </c>
      <c r="E258" s="301">
        <v>106.73</v>
      </c>
      <c r="F258" s="301">
        <v>0.0</v>
      </c>
      <c r="G258" s="301">
        <v>14.0</v>
      </c>
      <c r="H258" s="301" t="s">
        <v>70</v>
      </c>
      <c r="I258" s="301" t="s">
        <v>81</v>
      </c>
      <c r="J258" s="301" t="s">
        <v>3959</v>
      </c>
      <c r="K258" s="301">
        <v>20.0</v>
      </c>
      <c r="L258" s="301" t="s">
        <v>62</v>
      </c>
      <c r="M258" s="301">
        <v>0.0</v>
      </c>
      <c r="N258" s="301">
        <v>98.0</v>
      </c>
      <c r="O258" s="301">
        <v>0.0</v>
      </c>
      <c r="P258" s="301">
        <v>0.5359565217391304</v>
      </c>
      <c r="Q258" s="301" t="s">
        <v>3961</v>
      </c>
      <c r="R258" s="301" t="s">
        <v>4278</v>
      </c>
      <c r="S258" s="301">
        <v>0.0</v>
      </c>
      <c r="T258" s="301">
        <v>2023.0</v>
      </c>
      <c r="U258" s="302" t="e">
        <v>#VALUE!</v>
      </c>
      <c r="V258" s="302" t="e">
        <v>#VALUE!</v>
      </c>
      <c r="W258" s="302" t="e">
        <v>#VALUE!</v>
      </c>
      <c r="X258" s="302" t="e">
        <v>#VALUE!</v>
      </c>
      <c r="Y258" s="302" t="e">
        <v>#VALUE!</v>
      </c>
      <c r="Z258" s="302" t="e">
        <v>#VALUE!</v>
      </c>
      <c r="AA258" s="302" t="e">
        <v>#VALUE!</v>
      </c>
      <c r="AB258" s="302" t="e">
        <v>#VALUE!</v>
      </c>
      <c r="AC258" s="302" t="e">
        <v>#VALUE!</v>
      </c>
      <c r="AD258" s="302" t="e">
        <v>#VALUE!</v>
      </c>
      <c r="AE258" s="302" t="e">
        <v>#VALUE!</v>
      </c>
      <c r="AF258" s="302" t="e">
        <v>#VALUE!</v>
      </c>
    </row>
    <row r="259" ht="12.0" customHeight="1">
      <c r="A259" s="304" t="s">
        <v>251</v>
      </c>
      <c r="B259" s="301" t="s">
        <v>252</v>
      </c>
      <c r="C259" s="301" t="s">
        <v>68</v>
      </c>
      <c r="D259" s="301">
        <v>87.0</v>
      </c>
      <c r="E259" s="301">
        <v>28.87</v>
      </c>
      <c r="F259" s="301">
        <v>0.0</v>
      </c>
      <c r="G259" s="301">
        <v>3.5</v>
      </c>
      <c r="H259" s="301" t="s">
        <v>70</v>
      </c>
      <c r="I259" s="301" t="s">
        <v>81</v>
      </c>
      <c r="J259" s="301" t="s">
        <v>3959</v>
      </c>
      <c r="K259" s="301">
        <v>15.0</v>
      </c>
      <c r="L259" s="301" t="s">
        <v>66</v>
      </c>
      <c r="M259" s="301">
        <v>0.0</v>
      </c>
      <c r="N259" s="301">
        <v>24.55</v>
      </c>
      <c r="O259" s="301">
        <v>0.0</v>
      </c>
      <c r="P259" s="301">
        <v>0.6681609195402298</v>
      </c>
      <c r="Q259" s="301" t="s">
        <v>3961</v>
      </c>
      <c r="R259" s="301" t="s">
        <v>4280</v>
      </c>
      <c r="S259" s="301">
        <v>0.0</v>
      </c>
      <c r="T259" s="301">
        <v>2023.0</v>
      </c>
      <c r="U259" s="302" t="e">
        <v>#VALUE!</v>
      </c>
      <c r="V259" s="302" t="e">
        <v>#VALUE!</v>
      </c>
      <c r="W259" s="302" t="e">
        <v>#VALUE!</v>
      </c>
      <c r="X259" s="302" t="e">
        <v>#VALUE!</v>
      </c>
      <c r="Y259" s="302" t="e">
        <v>#VALUE!</v>
      </c>
      <c r="Z259" s="302" t="e">
        <v>#VALUE!</v>
      </c>
      <c r="AA259" s="302" t="e">
        <v>#VALUE!</v>
      </c>
      <c r="AB259" s="302" t="e">
        <v>#VALUE!</v>
      </c>
      <c r="AC259" s="302" t="e">
        <v>#VALUE!</v>
      </c>
      <c r="AD259" s="302" t="e">
        <v>#VALUE!</v>
      </c>
      <c r="AE259" s="302" t="e">
        <v>#VALUE!</v>
      </c>
      <c r="AF259" s="302" t="e">
        <v>#VALUE!</v>
      </c>
    </row>
    <row r="260" ht="12.0" customHeight="1">
      <c r="A260" s="304" t="s">
        <v>238</v>
      </c>
      <c r="B260" s="301" t="s">
        <v>239</v>
      </c>
      <c r="C260" s="301" t="s">
        <v>68</v>
      </c>
      <c r="D260" s="301">
        <v>101.32</v>
      </c>
      <c r="E260" s="301">
        <v>42.12</v>
      </c>
      <c r="F260" s="301">
        <v>0.0</v>
      </c>
      <c r="G260" s="301">
        <v>5.5</v>
      </c>
      <c r="H260" s="301" t="s">
        <v>67</v>
      </c>
      <c r="I260" s="301" t="s">
        <v>81</v>
      </c>
      <c r="J260" s="301" t="s">
        <v>3959</v>
      </c>
      <c r="K260" s="301">
        <v>10.0</v>
      </c>
      <c r="L260" s="301" t="s">
        <v>69</v>
      </c>
      <c r="M260" s="301">
        <v>0.0</v>
      </c>
      <c r="N260" s="301">
        <v>37.05</v>
      </c>
      <c r="O260" s="301">
        <v>0.0</v>
      </c>
      <c r="P260" s="301">
        <v>0.5842874062376628</v>
      </c>
      <c r="Q260" s="301" t="s">
        <v>3961</v>
      </c>
      <c r="R260" s="301" t="s">
        <v>4022</v>
      </c>
      <c r="S260" s="301">
        <v>0.0</v>
      </c>
      <c r="T260" s="301">
        <v>2023.0</v>
      </c>
      <c r="U260" s="302" t="e">
        <v>#VALUE!</v>
      </c>
      <c r="V260" s="302" t="e">
        <v>#VALUE!</v>
      </c>
      <c r="W260" s="302" t="e">
        <v>#VALUE!</v>
      </c>
      <c r="X260" s="302" t="e">
        <v>#VALUE!</v>
      </c>
      <c r="Y260" s="302" t="e">
        <v>#VALUE!</v>
      </c>
      <c r="Z260" s="302" t="e">
        <v>#VALUE!</v>
      </c>
      <c r="AA260" s="302" t="e">
        <v>#VALUE!</v>
      </c>
      <c r="AB260" s="302" t="e">
        <v>#VALUE!</v>
      </c>
      <c r="AC260" s="302" t="e">
        <v>#VALUE!</v>
      </c>
      <c r="AD260" s="302" t="e">
        <v>#VALUE!</v>
      </c>
      <c r="AE260" s="302" t="e">
        <v>#VALUE!</v>
      </c>
      <c r="AF260" s="302" t="e">
        <v>#VALUE!</v>
      </c>
    </row>
    <row r="261" ht="12.0" customHeight="1">
      <c r="A261" s="304" t="s">
        <v>240</v>
      </c>
      <c r="B261" s="301" t="s">
        <v>241</v>
      </c>
      <c r="C261" s="301" t="s">
        <v>68</v>
      </c>
      <c r="D261" s="301">
        <v>95.45</v>
      </c>
      <c r="E261" s="301">
        <v>40.22</v>
      </c>
      <c r="F261" s="301">
        <v>0.0</v>
      </c>
      <c r="G261" s="301">
        <v>4.75</v>
      </c>
      <c r="H261" s="301" t="s">
        <v>67</v>
      </c>
      <c r="I261" s="301" t="s">
        <v>81</v>
      </c>
      <c r="J261" s="301" t="s">
        <v>3959</v>
      </c>
      <c r="K261" s="301">
        <v>20.0</v>
      </c>
      <c r="L261" s="301" t="s">
        <v>62</v>
      </c>
      <c r="M261" s="301">
        <v>0.0</v>
      </c>
      <c r="N261" s="301">
        <v>35.25</v>
      </c>
      <c r="O261" s="301">
        <v>0.0</v>
      </c>
      <c r="P261" s="301">
        <v>0.578627553693033</v>
      </c>
      <c r="Q261" s="301" t="s">
        <v>3961</v>
      </c>
      <c r="R261" s="301" t="s">
        <v>3965</v>
      </c>
      <c r="S261" s="301">
        <v>0.0</v>
      </c>
      <c r="T261" s="301">
        <v>2023.0</v>
      </c>
      <c r="U261" s="302" t="e">
        <v>#VALUE!</v>
      </c>
      <c r="V261" s="302" t="e">
        <v>#VALUE!</v>
      </c>
      <c r="W261" s="302" t="e">
        <v>#VALUE!</v>
      </c>
      <c r="X261" s="302" t="e">
        <v>#VALUE!</v>
      </c>
      <c r="Y261" s="302" t="e">
        <v>#VALUE!</v>
      </c>
      <c r="Z261" s="302" t="e">
        <v>#VALUE!</v>
      </c>
      <c r="AA261" s="302" t="e">
        <v>#VALUE!</v>
      </c>
      <c r="AB261" s="302" t="e">
        <v>#VALUE!</v>
      </c>
      <c r="AC261" s="302" t="e">
        <v>#VALUE!</v>
      </c>
      <c r="AD261" s="302" t="e">
        <v>#VALUE!</v>
      </c>
      <c r="AE261" s="302" t="e">
        <v>#VALUE!</v>
      </c>
      <c r="AF261" s="302" t="e">
        <v>#VALUE!</v>
      </c>
    </row>
    <row r="262" ht="12.0" customHeight="1">
      <c r="A262" s="304" t="s">
        <v>242</v>
      </c>
      <c r="B262" s="301" t="s">
        <v>243</v>
      </c>
      <c r="C262" s="301" t="s">
        <v>68</v>
      </c>
      <c r="D262" s="301">
        <v>66.5</v>
      </c>
      <c r="E262" s="301">
        <v>27.5</v>
      </c>
      <c r="F262" s="301">
        <v>0.0</v>
      </c>
      <c r="G262" s="301">
        <v>3.15</v>
      </c>
      <c r="H262" s="301" t="s">
        <v>67</v>
      </c>
      <c r="I262" s="301" t="s">
        <v>81</v>
      </c>
      <c r="J262" s="301" t="s">
        <v>3959</v>
      </c>
      <c r="K262" s="301">
        <v>20.0</v>
      </c>
      <c r="L262" s="301" t="s">
        <v>62</v>
      </c>
      <c r="M262" s="301">
        <v>0.0</v>
      </c>
      <c r="N262" s="301">
        <v>23.25</v>
      </c>
      <c r="O262" s="301">
        <v>0.0</v>
      </c>
      <c r="P262" s="301">
        <v>0.5864661654135338</v>
      </c>
      <c r="Q262" s="301" t="s">
        <v>3961</v>
      </c>
      <c r="R262" s="301" t="s">
        <v>3965</v>
      </c>
      <c r="S262" s="301">
        <v>0.0</v>
      </c>
      <c r="T262" s="301">
        <v>2023.0</v>
      </c>
      <c r="U262" s="302" t="e">
        <v>#VALUE!</v>
      </c>
      <c r="V262" s="302" t="e">
        <v>#VALUE!</v>
      </c>
      <c r="W262" s="302" t="e">
        <v>#VALUE!</v>
      </c>
      <c r="X262" s="302" t="e">
        <v>#VALUE!</v>
      </c>
      <c r="Y262" s="302" t="e">
        <v>#VALUE!</v>
      </c>
      <c r="Z262" s="302" t="e">
        <v>#VALUE!</v>
      </c>
      <c r="AA262" s="302" t="e">
        <v>#VALUE!</v>
      </c>
      <c r="AB262" s="302" t="e">
        <v>#VALUE!</v>
      </c>
      <c r="AC262" s="302" t="e">
        <v>#VALUE!</v>
      </c>
      <c r="AD262" s="302" t="e">
        <v>#VALUE!</v>
      </c>
      <c r="AE262" s="302" t="e">
        <v>#VALUE!</v>
      </c>
      <c r="AF262" s="302" t="e">
        <v>#VALUE!</v>
      </c>
    </row>
    <row r="263" ht="12.0" customHeight="1">
      <c r="A263" s="304" t="s">
        <v>248</v>
      </c>
      <c r="B263" s="301" t="s">
        <v>249</v>
      </c>
      <c r="C263" s="301" t="s">
        <v>68</v>
      </c>
      <c r="D263" s="301">
        <v>81.65</v>
      </c>
      <c r="E263" s="301">
        <v>34.39</v>
      </c>
      <c r="F263" s="301">
        <v>0.0</v>
      </c>
      <c r="G263" s="301">
        <v>4.25</v>
      </c>
      <c r="H263" s="301" t="s">
        <v>70</v>
      </c>
      <c r="I263" s="301" t="s">
        <v>81</v>
      </c>
      <c r="J263" s="301" t="s">
        <v>3959</v>
      </c>
      <c r="K263" s="301">
        <v>10.0</v>
      </c>
      <c r="L263" s="301" t="s">
        <v>71</v>
      </c>
      <c r="M263" s="301">
        <v>0.0</v>
      </c>
      <c r="N263" s="301">
        <v>29.75</v>
      </c>
      <c r="O263" s="301">
        <v>0.0</v>
      </c>
      <c r="P263" s="301">
        <v>0.5788120024494795</v>
      </c>
      <c r="Q263" s="301" t="s">
        <v>3961</v>
      </c>
      <c r="R263" s="301" t="s">
        <v>4022</v>
      </c>
      <c r="S263" s="301">
        <v>0.0</v>
      </c>
      <c r="T263" s="301">
        <v>2023.0</v>
      </c>
      <c r="U263" s="302" t="e">
        <v>#VALUE!</v>
      </c>
      <c r="V263" s="302" t="e">
        <v>#VALUE!</v>
      </c>
      <c r="W263" s="302" t="e">
        <v>#VALUE!</v>
      </c>
      <c r="X263" s="302" t="e">
        <v>#VALUE!</v>
      </c>
      <c r="Y263" s="302" t="e">
        <v>#VALUE!</v>
      </c>
      <c r="Z263" s="302" t="e">
        <v>#VALUE!</v>
      </c>
      <c r="AA263" s="302" t="e">
        <v>#VALUE!</v>
      </c>
      <c r="AB263" s="302" t="e">
        <v>#VALUE!</v>
      </c>
      <c r="AC263" s="302" t="e">
        <v>#VALUE!</v>
      </c>
      <c r="AD263" s="302" t="e">
        <v>#VALUE!</v>
      </c>
      <c r="AE263" s="302" t="e">
        <v>#VALUE!</v>
      </c>
      <c r="AF263" s="302" t="e">
        <v>#VALUE!</v>
      </c>
    </row>
    <row r="264" ht="12.0" customHeight="1">
      <c r="A264" s="304" t="s">
        <v>244</v>
      </c>
      <c r="B264" s="301" t="s">
        <v>245</v>
      </c>
      <c r="C264" s="301" t="s">
        <v>68</v>
      </c>
      <c r="D264" s="301">
        <v>36.9</v>
      </c>
      <c r="E264" s="301">
        <v>14.51</v>
      </c>
      <c r="F264" s="301">
        <v>0.0</v>
      </c>
      <c r="G264" s="301">
        <v>0.9</v>
      </c>
      <c r="H264" s="301" t="s">
        <v>67</v>
      </c>
      <c r="I264" s="301" t="s">
        <v>81</v>
      </c>
      <c r="J264" s="301" t="s">
        <v>3959</v>
      </c>
      <c r="K264" s="301">
        <v>10.0</v>
      </c>
      <c r="L264" s="301" t="s">
        <v>66</v>
      </c>
      <c r="M264" s="301">
        <v>0.0</v>
      </c>
      <c r="N264" s="301">
        <v>11.0</v>
      </c>
      <c r="O264" s="301">
        <v>0.0</v>
      </c>
      <c r="P264" s="301">
        <v>0.6067750677506776</v>
      </c>
      <c r="Q264" s="301" t="s">
        <v>3961</v>
      </c>
      <c r="R264" s="301" t="s">
        <v>4024</v>
      </c>
      <c r="S264" s="301">
        <v>0.0</v>
      </c>
      <c r="T264" s="301">
        <v>2023.0</v>
      </c>
      <c r="U264" s="302" t="e">
        <v>#VALUE!</v>
      </c>
      <c r="V264" s="302" t="e">
        <v>#VALUE!</v>
      </c>
      <c r="W264" s="302" t="e">
        <v>#VALUE!</v>
      </c>
      <c r="X264" s="302" t="e">
        <v>#VALUE!</v>
      </c>
      <c r="Y264" s="302" t="e">
        <v>#VALUE!</v>
      </c>
      <c r="Z264" s="302" t="e">
        <v>#VALUE!</v>
      </c>
      <c r="AA264" s="302" t="e">
        <v>#VALUE!</v>
      </c>
      <c r="AB264" s="302" t="e">
        <v>#VALUE!</v>
      </c>
      <c r="AC264" s="302" t="e">
        <v>#VALUE!</v>
      </c>
      <c r="AD264" s="302" t="e">
        <v>#VALUE!</v>
      </c>
      <c r="AE264" s="302" t="e">
        <v>#VALUE!</v>
      </c>
      <c r="AF264" s="302" t="e">
        <v>#VALUE!</v>
      </c>
    </row>
    <row r="265" ht="12.0" customHeight="1">
      <c r="A265" s="304" t="s">
        <v>246</v>
      </c>
      <c r="B265" s="301" t="s">
        <v>247</v>
      </c>
      <c r="C265" s="301" t="s">
        <v>68</v>
      </c>
      <c r="D265" s="301">
        <v>117.98</v>
      </c>
      <c r="E265" s="301">
        <v>42.28</v>
      </c>
      <c r="F265" s="301">
        <v>0.0</v>
      </c>
      <c r="G265" s="301">
        <v>5.5</v>
      </c>
      <c r="H265" s="301" t="s">
        <v>70</v>
      </c>
      <c r="I265" s="301" t="s">
        <v>81</v>
      </c>
      <c r="J265" s="301" t="s">
        <v>3959</v>
      </c>
      <c r="K265" s="301">
        <v>6.0</v>
      </c>
      <c r="L265" s="301" t="s">
        <v>69</v>
      </c>
      <c r="M265" s="301">
        <v>0.0</v>
      </c>
      <c r="N265" s="301">
        <v>37.2</v>
      </c>
      <c r="O265" s="301">
        <v>0.0</v>
      </c>
      <c r="P265" s="301">
        <v>0.6416341752839464</v>
      </c>
      <c r="Q265" s="301" t="s">
        <v>3961</v>
      </c>
      <c r="R265" s="301" t="s">
        <v>4042</v>
      </c>
      <c r="S265" s="301">
        <v>0.0</v>
      </c>
      <c r="T265" s="301">
        <v>2023.0</v>
      </c>
      <c r="U265" s="302" t="e">
        <v>#VALUE!</v>
      </c>
      <c r="V265" s="302" t="e">
        <v>#VALUE!</v>
      </c>
      <c r="W265" s="302" t="e">
        <v>#VALUE!</v>
      </c>
      <c r="X265" s="302" t="e">
        <v>#VALUE!</v>
      </c>
      <c r="Y265" s="302" t="e">
        <v>#VALUE!</v>
      </c>
      <c r="Z265" s="302" t="e">
        <v>#VALUE!</v>
      </c>
      <c r="AA265" s="302" t="e">
        <v>#VALUE!</v>
      </c>
      <c r="AB265" s="302" t="e">
        <v>#VALUE!</v>
      </c>
      <c r="AC265" s="302" t="e">
        <v>#VALUE!</v>
      </c>
      <c r="AD265" s="302" t="e">
        <v>#VALUE!</v>
      </c>
      <c r="AE265" s="302" t="e">
        <v>#VALUE!</v>
      </c>
      <c r="AF265" s="302" t="e">
        <v>#VALUE!</v>
      </c>
    </row>
    <row r="266" ht="12.0" customHeight="1">
      <c r="A266" s="304" t="s">
        <v>307</v>
      </c>
      <c r="B266" s="301" t="s">
        <v>308</v>
      </c>
      <c r="C266" s="301" t="s">
        <v>8</v>
      </c>
      <c r="D266" s="301">
        <v>223.67</v>
      </c>
      <c r="E266" s="301">
        <v>111.34</v>
      </c>
      <c r="F266" s="301">
        <v>0.0</v>
      </c>
      <c r="G266" s="301">
        <v>16.05</v>
      </c>
      <c r="H266" s="301" t="s">
        <v>70</v>
      </c>
      <c r="I266" s="301" t="s">
        <v>81</v>
      </c>
      <c r="J266" s="301" t="s">
        <v>3959</v>
      </c>
      <c r="K266" s="301">
        <v>15.0</v>
      </c>
      <c r="L266" s="301" t="s">
        <v>62</v>
      </c>
      <c r="M266" s="301">
        <v>0.0</v>
      </c>
      <c r="N266" s="301">
        <v>102.35</v>
      </c>
      <c r="O266" s="301">
        <v>0.0</v>
      </c>
      <c r="P266" s="301">
        <v>0.5022130817722538</v>
      </c>
      <c r="Q266" s="301" t="s">
        <v>3961</v>
      </c>
      <c r="R266" s="301" t="s">
        <v>4281</v>
      </c>
      <c r="S266" s="301">
        <v>0.0</v>
      </c>
      <c r="T266" s="301">
        <v>2023.0</v>
      </c>
      <c r="U266" s="302" t="e">
        <v>#VALUE!</v>
      </c>
      <c r="V266" s="302" t="e">
        <v>#VALUE!</v>
      </c>
      <c r="W266" s="302" t="e">
        <v>#VALUE!</v>
      </c>
      <c r="X266" s="302" t="e">
        <v>#VALUE!</v>
      </c>
      <c r="Y266" s="302" t="e">
        <v>#VALUE!</v>
      </c>
      <c r="Z266" s="302" t="e">
        <v>#VALUE!</v>
      </c>
      <c r="AA266" s="302" t="e">
        <v>#VALUE!</v>
      </c>
      <c r="AB266" s="302" t="e">
        <v>#VALUE!</v>
      </c>
      <c r="AC266" s="302" t="e">
        <v>#VALUE!</v>
      </c>
      <c r="AD266" s="302" t="e">
        <v>#VALUE!</v>
      </c>
      <c r="AE266" s="302" t="e">
        <v>#VALUE!</v>
      </c>
      <c r="AF266" s="302" t="e">
        <v>#VALUE!</v>
      </c>
    </row>
    <row r="267" ht="12.0" customHeight="1">
      <c r="A267" s="300" t="s">
        <v>319</v>
      </c>
      <c r="B267" s="301" t="s">
        <v>4282</v>
      </c>
      <c r="C267" s="301" t="s">
        <v>9</v>
      </c>
      <c r="D267" s="301">
        <v>16.52</v>
      </c>
      <c r="E267" s="301">
        <v>0.0</v>
      </c>
      <c r="F267" s="301">
        <v>0.0</v>
      </c>
      <c r="G267" s="301">
        <v>0.14</v>
      </c>
      <c r="H267" s="301">
        <v>0.0</v>
      </c>
      <c r="I267" s="301">
        <v>0.0</v>
      </c>
      <c r="J267" s="301" t="s">
        <v>3959</v>
      </c>
      <c r="K267" s="301">
        <v>2.0</v>
      </c>
      <c r="L267" s="301" t="s">
        <v>66</v>
      </c>
      <c r="M267" s="301">
        <v>0.0</v>
      </c>
      <c r="N267" s="301">
        <v>12.49</v>
      </c>
      <c r="O267" s="301">
        <v>0.0</v>
      </c>
      <c r="P267" s="301">
        <v>0.0</v>
      </c>
      <c r="Q267" s="301" t="s">
        <v>4283</v>
      </c>
      <c r="R267" s="301">
        <v>0.0</v>
      </c>
      <c r="S267" s="301">
        <v>0.0</v>
      </c>
      <c r="T267" s="301">
        <v>2023.0</v>
      </c>
      <c r="U267" s="302" t="e">
        <v>#VALUE!</v>
      </c>
      <c r="V267" s="302" t="e">
        <v>#VALUE!</v>
      </c>
      <c r="W267" s="302" t="e">
        <v>#VALUE!</v>
      </c>
      <c r="X267" s="302" t="e">
        <v>#VALUE!</v>
      </c>
      <c r="Y267" s="302" t="e">
        <v>#VALUE!</v>
      </c>
      <c r="Z267" s="302" t="e">
        <v>#VALUE!</v>
      </c>
      <c r="AA267" s="302" t="e">
        <v>#VALUE!</v>
      </c>
      <c r="AB267" s="302" t="e">
        <v>#VALUE!</v>
      </c>
      <c r="AC267" s="302" t="e">
        <v>#VALUE!</v>
      </c>
      <c r="AD267" s="302" t="e">
        <v>#VALUE!</v>
      </c>
      <c r="AE267" s="302" t="e">
        <v>#VALUE!</v>
      </c>
      <c r="AF267" s="302" t="e">
        <v>#VALUE!</v>
      </c>
    </row>
    <row r="268" ht="12.0" customHeight="1">
      <c r="A268" s="300" t="s">
        <v>320</v>
      </c>
      <c r="B268" s="301" t="s">
        <v>4284</v>
      </c>
      <c r="C268" s="301" t="s">
        <v>9</v>
      </c>
      <c r="D268" s="301">
        <v>24.79</v>
      </c>
      <c r="E268" s="301">
        <v>0.0</v>
      </c>
      <c r="F268" s="301">
        <v>0.0</v>
      </c>
      <c r="G268" s="301">
        <v>0.888</v>
      </c>
      <c r="H268" s="301">
        <v>0.0</v>
      </c>
      <c r="I268" s="301">
        <v>0.0</v>
      </c>
      <c r="J268" s="301" t="s">
        <v>3959</v>
      </c>
      <c r="K268" s="301">
        <v>2.0</v>
      </c>
      <c r="L268" s="301" t="s">
        <v>66</v>
      </c>
      <c r="M268" s="301">
        <v>0.0</v>
      </c>
      <c r="N268" s="301">
        <v>18.74</v>
      </c>
      <c r="O268" s="301">
        <v>0.0</v>
      </c>
      <c r="P268" s="301">
        <v>0.0</v>
      </c>
      <c r="Q268" s="301" t="s">
        <v>4283</v>
      </c>
      <c r="R268" s="301">
        <v>0.0</v>
      </c>
      <c r="S268" s="301">
        <v>0.0</v>
      </c>
      <c r="T268" s="301">
        <v>2023.0</v>
      </c>
      <c r="U268" s="302" t="e">
        <v>#VALUE!</v>
      </c>
      <c r="V268" s="302" t="e">
        <v>#VALUE!</v>
      </c>
      <c r="W268" s="302" t="e">
        <v>#VALUE!</v>
      </c>
      <c r="X268" s="302" t="e">
        <v>#VALUE!</v>
      </c>
      <c r="Y268" s="302" t="e">
        <v>#VALUE!</v>
      </c>
      <c r="Z268" s="302" t="e">
        <v>#VALUE!</v>
      </c>
      <c r="AA268" s="302" t="e">
        <v>#VALUE!</v>
      </c>
      <c r="AB268" s="302" t="e">
        <v>#VALUE!</v>
      </c>
      <c r="AC268" s="302" t="e">
        <v>#VALUE!</v>
      </c>
      <c r="AD268" s="302" t="e">
        <v>#VALUE!</v>
      </c>
      <c r="AE268" s="302" t="e">
        <v>#VALUE!</v>
      </c>
      <c r="AF268" s="302" t="e">
        <v>#VALUE!</v>
      </c>
    </row>
    <row r="269" ht="12.0" customHeight="1">
      <c r="A269" s="300" t="s">
        <v>321</v>
      </c>
      <c r="B269" s="301" t="s">
        <v>4285</v>
      </c>
      <c r="C269" s="301" t="s">
        <v>9</v>
      </c>
      <c r="D269" s="301">
        <v>190.0</v>
      </c>
      <c r="E269" s="301">
        <v>0.0</v>
      </c>
      <c r="F269" s="301">
        <v>0.0</v>
      </c>
      <c r="G269" s="301">
        <v>0.0</v>
      </c>
      <c r="H269" s="301">
        <v>0.0</v>
      </c>
      <c r="I269" s="301">
        <v>0.0</v>
      </c>
      <c r="J269" s="301" t="s">
        <v>3959</v>
      </c>
      <c r="K269" s="301">
        <v>18.0</v>
      </c>
      <c r="L269" s="301" t="s">
        <v>82</v>
      </c>
      <c r="M269" s="301">
        <v>0.0</v>
      </c>
      <c r="N269" s="301">
        <v>143.69</v>
      </c>
      <c r="O269" s="301">
        <v>0.0</v>
      </c>
      <c r="P269" s="301">
        <v>0.0</v>
      </c>
      <c r="Q269" s="301" t="s">
        <v>4283</v>
      </c>
      <c r="R269" s="301">
        <v>0.0</v>
      </c>
      <c r="S269" s="301">
        <v>0.0</v>
      </c>
      <c r="T269" s="301">
        <v>2023.0</v>
      </c>
      <c r="U269" s="302" t="e">
        <v>#VALUE!</v>
      </c>
      <c r="V269" s="302" t="e">
        <v>#VALUE!</v>
      </c>
      <c r="W269" s="302" t="e">
        <v>#VALUE!</v>
      </c>
      <c r="X269" s="302" t="e">
        <v>#VALUE!</v>
      </c>
      <c r="Y269" s="302" t="e">
        <v>#VALUE!</v>
      </c>
      <c r="Z269" s="302" t="e">
        <v>#VALUE!</v>
      </c>
      <c r="AA269" s="302" t="e">
        <v>#VALUE!</v>
      </c>
      <c r="AB269" s="302" t="e">
        <v>#VALUE!</v>
      </c>
      <c r="AC269" s="302" t="e">
        <v>#VALUE!</v>
      </c>
      <c r="AD269" s="302" t="e">
        <v>#VALUE!</v>
      </c>
      <c r="AE269" s="302" t="e">
        <v>#VALUE!</v>
      </c>
      <c r="AF269" s="302" t="e">
        <v>#VALUE!</v>
      </c>
    </row>
    <row r="270" ht="12.0" customHeight="1">
      <c r="A270" s="300" t="s">
        <v>322</v>
      </c>
      <c r="B270" s="301" t="s">
        <v>4286</v>
      </c>
      <c r="C270" s="301" t="s">
        <v>9</v>
      </c>
      <c r="D270" s="301">
        <v>285.04</v>
      </c>
      <c r="E270" s="301">
        <v>0.0</v>
      </c>
      <c r="F270" s="301">
        <v>0.0</v>
      </c>
      <c r="G270" s="301">
        <v>0.0</v>
      </c>
      <c r="H270" s="301">
        <v>0.0</v>
      </c>
      <c r="I270" s="301">
        <v>0.0</v>
      </c>
      <c r="J270" s="301" t="s">
        <v>3959</v>
      </c>
      <c r="K270" s="301">
        <v>27.0</v>
      </c>
      <c r="L270" s="301" t="s">
        <v>82</v>
      </c>
      <c r="M270" s="301">
        <v>0.0</v>
      </c>
      <c r="N270" s="301">
        <v>215.56</v>
      </c>
      <c r="O270" s="301">
        <v>0.0</v>
      </c>
      <c r="P270" s="301">
        <v>0.0</v>
      </c>
      <c r="Q270" s="301" t="s">
        <v>4283</v>
      </c>
      <c r="R270" s="301">
        <v>0.0</v>
      </c>
      <c r="S270" s="301">
        <v>0.0</v>
      </c>
      <c r="T270" s="301">
        <v>2023.0</v>
      </c>
      <c r="U270" s="302" t="e">
        <v>#VALUE!</v>
      </c>
      <c r="V270" s="302" t="e">
        <v>#VALUE!</v>
      </c>
      <c r="W270" s="302" t="e">
        <v>#VALUE!</v>
      </c>
      <c r="X270" s="302" t="e">
        <v>#VALUE!</v>
      </c>
      <c r="Y270" s="302" t="e">
        <v>#VALUE!</v>
      </c>
      <c r="Z270" s="302" t="e">
        <v>#VALUE!</v>
      </c>
      <c r="AA270" s="302" t="e">
        <v>#VALUE!</v>
      </c>
      <c r="AB270" s="302" t="e">
        <v>#VALUE!</v>
      </c>
      <c r="AC270" s="302" t="e">
        <v>#VALUE!</v>
      </c>
      <c r="AD270" s="302" t="e">
        <v>#VALUE!</v>
      </c>
      <c r="AE270" s="302" t="e">
        <v>#VALUE!</v>
      </c>
      <c r="AF270" s="302" t="e">
        <v>#VALUE!</v>
      </c>
    </row>
    <row r="271" ht="12.0" customHeight="1">
      <c r="A271" s="300" t="s">
        <v>323</v>
      </c>
      <c r="B271" s="301" t="s">
        <v>4287</v>
      </c>
      <c r="C271" s="301" t="s">
        <v>9</v>
      </c>
      <c r="D271" s="301">
        <v>380.08</v>
      </c>
      <c r="E271" s="301">
        <v>0.0</v>
      </c>
      <c r="F271" s="301">
        <v>0.0</v>
      </c>
      <c r="G271" s="301">
        <v>0.0</v>
      </c>
      <c r="H271" s="301">
        <v>0.0</v>
      </c>
      <c r="I271" s="301">
        <v>0.0</v>
      </c>
      <c r="J271" s="301" t="s">
        <v>3959</v>
      </c>
      <c r="K271" s="301">
        <v>36.0</v>
      </c>
      <c r="L271" s="301" t="s">
        <v>82</v>
      </c>
      <c r="M271" s="301">
        <v>0.0</v>
      </c>
      <c r="N271" s="301">
        <v>287.44</v>
      </c>
      <c r="O271" s="301">
        <v>0.0</v>
      </c>
      <c r="P271" s="301">
        <v>0.0</v>
      </c>
      <c r="Q271" s="301" t="s">
        <v>4283</v>
      </c>
      <c r="R271" s="301">
        <v>0.0</v>
      </c>
      <c r="S271" s="301">
        <v>0.0</v>
      </c>
      <c r="T271" s="301">
        <v>2023.0</v>
      </c>
      <c r="U271" s="302" t="e">
        <v>#VALUE!</v>
      </c>
      <c r="V271" s="302" t="e">
        <v>#VALUE!</v>
      </c>
      <c r="W271" s="302" t="e">
        <v>#VALUE!</v>
      </c>
      <c r="X271" s="302" t="e">
        <v>#VALUE!</v>
      </c>
      <c r="Y271" s="302" t="e">
        <v>#VALUE!</v>
      </c>
      <c r="Z271" s="302" t="e">
        <v>#VALUE!</v>
      </c>
      <c r="AA271" s="302" t="e">
        <v>#VALUE!</v>
      </c>
      <c r="AB271" s="302" t="e">
        <v>#VALUE!</v>
      </c>
      <c r="AC271" s="302" t="e">
        <v>#VALUE!</v>
      </c>
      <c r="AD271" s="302" t="e">
        <v>#VALUE!</v>
      </c>
      <c r="AE271" s="302" t="e">
        <v>#VALUE!</v>
      </c>
      <c r="AF271" s="302" t="e">
        <v>#VALUE!</v>
      </c>
    </row>
    <row r="272" ht="12.0" customHeight="1">
      <c r="A272" s="300" t="s">
        <v>324</v>
      </c>
      <c r="B272" s="301" t="s">
        <v>4288</v>
      </c>
      <c r="C272" s="301" t="s">
        <v>9</v>
      </c>
      <c r="D272" s="301">
        <v>475.12</v>
      </c>
      <c r="E272" s="301">
        <v>0.0</v>
      </c>
      <c r="F272" s="301">
        <v>0.0</v>
      </c>
      <c r="G272" s="301">
        <v>0.0</v>
      </c>
      <c r="H272" s="301">
        <v>0.0</v>
      </c>
      <c r="I272" s="301">
        <v>0.0</v>
      </c>
      <c r="J272" s="301" t="s">
        <v>3959</v>
      </c>
      <c r="K272" s="301">
        <v>45.0</v>
      </c>
      <c r="L272" s="301" t="s">
        <v>82</v>
      </c>
      <c r="M272" s="301">
        <v>0.0</v>
      </c>
      <c r="N272" s="301">
        <v>359.31</v>
      </c>
      <c r="O272" s="301">
        <v>0.0</v>
      </c>
      <c r="P272" s="301">
        <v>0.0</v>
      </c>
      <c r="Q272" s="301" t="s">
        <v>4283</v>
      </c>
      <c r="R272" s="301">
        <v>0.0</v>
      </c>
      <c r="S272" s="301">
        <v>0.0</v>
      </c>
      <c r="T272" s="301">
        <v>2023.0</v>
      </c>
      <c r="U272" s="302" t="e">
        <v>#VALUE!</v>
      </c>
      <c r="V272" s="302" t="e">
        <v>#VALUE!</v>
      </c>
      <c r="W272" s="302" t="e">
        <v>#VALUE!</v>
      </c>
      <c r="X272" s="302" t="e">
        <v>#VALUE!</v>
      </c>
      <c r="Y272" s="302" t="e">
        <v>#VALUE!</v>
      </c>
      <c r="Z272" s="302" t="e">
        <v>#VALUE!</v>
      </c>
      <c r="AA272" s="302" t="e">
        <v>#VALUE!</v>
      </c>
      <c r="AB272" s="302" t="e">
        <v>#VALUE!</v>
      </c>
      <c r="AC272" s="302" t="e">
        <v>#VALUE!</v>
      </c>
      <c r="AD272" s="302" t="e">
        <v>#VALUE!</v>
      </c>
      <c r="AE272" s="302" t="e">
        <v>#VALUE!</v>
      </c>
      <c r="AF272" s="302" t="e">
        <v>#VALUE!</v>
      </c>
    </row>
    <row r="273" ht="12.0" customHeight="1">
      <c r="A273" s="300" t="s">
        <v>325</v>
      </c>
      <c r="B273" s="301" t="s">
        <v>4289</v>
      </c>
      <c r="C273" s="301" t="s">
        <v>9</v>
      </c>
      <c r="D273" s="301">
        <v>16.52</v>
      </c>
      <c r="E273" s="301">
        <v>0.0</v>
      </c>
      <c r="F273" s="301">
        <v>0.0</v>
      </c>
      <c r="G273" s="301">
        <v>0.196</v>
      </c>
      <c r="H273" s="301">
        <v>0.0</v>
      </c>
      <c r="I273" s="301">
        <v>0.0</v>
      </c>
      <c r="J273" s="301" t="s">
        <v>3959</v>
      </c>
      <c r="K273" s="301">
        <v>2.0</v>
      </c>
      <c r="L273" s="301" t="s">
        <v>73</v>
      </c>
      <c r="M273" s="301">
        <v>0.0</v>
      </c>
      <c r="N273" s="301">
        <v>12.49</v>
      </c>
      <c r="O273" s="301">
        <v>0.0</v>
      </c>
      <c r="P273" s="301">
        <v>0.0</v>
      </c>
      <c r="Q273" s="301" t="s">
        <v>4283</v>
      </c>
      <c r="R273" s="301">
        <v>0.0</v>
      </c>
      <c r="S273" s="301">
        <v>0.0</v>
      </c>
      <c r="T273" s="301">
        <v>2023.0</v>
      </c>
      <c r="U273" s="302" t="e">
        <v>#VALUE!</v>
      </c>
      <c r="V273" s="302" t="e">
        <v>#VALUE!</v>
      </c>
      <c r="W273" s="302" t="e">
        <v>#VALUE!</v>
      </c>
      <c r="X273" s="302" t="e">
        <v>#VALUE!</v>
      </c>
      <c r="Y273" s="302" t="e">
        <v>#VALUE!</v>
      </c>
      <c r="Z273" s="302" t="e">
        <v>#VALUE!</v>
      </c>
      <c r="AA273" s="302" t="e">
        <v>#VALUE!</v>
      </c>
      <c r="AB273" s="302" t="e">
        <v>#VALUE!</v>
      </c>
      <c r="AC273" s="302" t="e">
        <v>#VALUE!</v>
      </c>
      <c r="AD273" s="302" t="e">
        <v>#VALUE!</v>
      </c>
      <c r="AE273" s="302" t="e">
        <v>#VALUE!</v>
      </c>
      <c r="AF273" s="302" t="e">
        <v>#VALUE!</v>
      </c>
    </row>
    <row r="274" ht="12.0" customHeight="1">
      <c r="A274" s="300" t="s">
        <v>326</v>
      </c>
      <c r="B274" s="301" t="s">
        <v>4290</v>
      </c>
      <c r="C274" s="301" t="s">
        <v>9</v>
      </c>
      <c r="D274" s="301">
        <v>21.48</v>
      </c>
      <c r="E274" s="301">
        <v>0.0</v>
      </c>
      <c r="F274" s="301">
        <v>0.0</v>
      </c>
      <c r="G274" s="301">
        <v>0.304</v>
      </c>
      <c r="H274" s="301">
        <v>0.0</v>
      </c>
      <c r="I274" s="301">
        <v>0.0</v>
      </c>
      <c r="J274" s="301" t="s">
        <v>3959</v>
      </c>
      <c r="K274" s="301">
        <v>2.0</v>
      </c>
      <c r="L274" s="301" t="s">
        <v>73</v>
      </c>
      <c r="M274" s="301">
        <v>0.0</v>
      </c>
      <c r="N274" s="301">
        <v>16.24</v>
      </c>
      <c r="O274" s="301">
        <v>0.0</v>
      </c>
      <c r="P274" s="301">
        <v>0.0</v>
      </c>
      <c r="Q274" s="301" t="s">
        <v>4283</v>
      </c>
      <c r="R274" s="301">
        <v>0.0</v>
      </c>
      <c r="S274" s="301">
        <v>0.0</v>
      </c>
      <c r="T274" s="301">
        <v>2023.0</v>
      </c>
      <c r="U274" s="302" t="e">
        <v>#VALUE!</v>
      </c>
      <c r="V274" s="302" t="e">
        <v>#VALUE!</v>
      </c>
      <c r="W274" s="302" t="e">
        <v>#VALUE!</v>
      </c>
      <c r="X274" s="302" t="e">
        <v>#VALUE!</v>
      </c>
      <c r="Y274" s="302" t="e">
        <v>#VALUE!</v>
      </c>
      <c r="Z274" s="302" t="e">
        <v>#VALUE!</v>
      </c>
      <c r="AA274" s="302" t="e">
        <v>#VALUE!</v>
      </c>
      <c r="AB274" s="302" t="e">
        <v>#VALUE!</v>
      </c>
      <c r="AC274" s="302" t="e">
        <v>#VALUE!</v>
      </c>
      <c r="AD274" s="302" t="e">
        <v>#VALUE!</v>
      </c>
      <c r="AE274" s="302" t="e">
        <v>#VALUE!</v>
      </c>
      <c r="AF274" s="302" t="e">
        <v>#VALUE!</v>
      </c>
    </row>
    <row r="275" ht="12.0" customHeight="1">
      <c r="A275" s="300" t="s">
        <v>327</v>
      </c>
      <c r="B275" s="301" t="s">
        <v>4291</v>
      </c>
      <c r="C275" s="301" t="s">
        <v>9</v>
      </c>
      <c r="D275" s="301">
        <v>24.79</v>
      </c>
      <c r="E275" s="301">
        <v>0.0</v>
      </c>
      <c r="F275" s="301">
        <v>0.0</v>
      </c>
      <c r="G275" s="301">
        <v>0.392</v>
      </c>
      <c r="H275" s="301">
        <v>0.0</v>
      </c>
      <c r="I275" s="301">
        <v>0.0</v>
      </c>
      <c r="J275" s="301" t="s">
        <v>3959</v>
      </c>
      <c r="K275" s="301">
        <v>2.0</v>
      </c>
      <c r="L275" s="301" t="s">
        <v>73</v>
      </c>
      <c r="M275" s="301">
        <v>0.0</v>
      </c>
      <c r="N275" s="301">
        <v>18.74</v>
      </c>
      <c r="O275" s="301">
        <v>0.0</v>
      </c>
      <c r="P275" s="301">
        <v>0.0</v>
      </c>
      <c r="Q275" s="301" t="s">
        <v>4283</v>
      </c>
      <c r="R275" s="301">
        <v>0.0</v>
      </c>
      <c r="S275" s="301">
        <v>0.0</v>
      </c>
      <c r="T275" s="301">
        <v>2023.0</v>
      </c>
      <c r="U275" s="302" t="e">
        <v>#VALUE!</v>
      </c>
      <c r="V275" s="302" t="e">
        <v>#VALUE!</v>
      </c>
      <c r="W275" s="302" t="e">
        <v>#VALUE!</v>
      </c>
      <c r="X275" s="302" t="e">
        <v>#VALUE!</v>
      </c>
      <c r="Y275" s="302" t="e">
        <v>#VALUE!</v>
      </c>
      <c r="Z275" s="302" t="e">
        <v>#VALUE!</v>
      </c>
      <c r="AA275" s="302" t="e">
        <v>#VALUE!</v>
      </c>
      <c r="AB275" s="302" t="e">
        <v>#VALUE!</v>
      </c>
      <c r="AC275" s="302" t="e">
        <v>#VALUE!</v>
      </c>
      <c r="AD275" s="302" t="e">
        <v>#VALUE!</v>
      </c>
      <c r="AE275" s="302" t="e">
        <v>#VALUE!</v>
      </c>
      <c r="AF275" s="302" t="e">
        <v>#VALUE!</v>
      </c>
    </row>
    <row r="276" ht="12.0" customHeight="1">
      <c r="A276" s="300" t="s">
        <v>328</v>
      </c>
      <c r="B276" s="301" t="s">
        <v>4292</v>
      </c>
      <c r="C276" s="301" t="s">
        <v>9</v>
      </c>
      <c r="D276" s="301">
        <v>528.84</v>
      </c>
      <c r="E276" s="301">
        <v>0.0</v>
      </c>
      <c r="F276" s="301">
        <v>0.0</v>
      </c>
      <c r="G276" s="301">
        <v>0.0</v>
      </c>
      <c r="H276" s="301">
        <v>0.0</v>
      </c>
      <c r="I276" s="301">
        <v>0.0</v>
      </c>
      <c r="J276" s="301" t="s">
        <v>3959</v>
      </c>
      <c r="K276" s="301">
        <v>60.0</v>
      </c>
      <c r="L276" s="301" t="s">
        <v>82</v>
      </c>
      <c r="M276" s="301">
        <v>0.0</v>
      </c>
      <c r="N276" s="301">
        <v>399.94</v>
      </c>
      <c r="O276" s="301">
        <v>0.0</v>
      </c>
      <c r="P276" s="301">
        <v>0.0</v>
      </c>
      <c r="Q276" s="301" t="s">
        <v>4283</v>
      </c>
      <c r="R276" s="301">
        <v>0.0</v>
      </c>
      <c r="S276" s="301">
        <v>0.0</v>
      </c>
      <c r="T276" s="301">
        <v>2023.0</v>
      </c>
      <c r="U276" s="302" t="e">
        <v>#VALUE!</v>
      </c>
      <c r="V276" s="302" t="e">
        <v>#VALUE!</v>
      </c>
      <c r="W276" s="302" t="e">
        <v>#VALUE!</v>
      </c>
      <c r="X276" s="302" t="e">
        <v>#VALUE!</v>
      </c>
      <c r="Y276" s="302" t="e">
        <v>#VALUE!</v>
      </c>
      <c r="Z276" s="302" t="e">
        <v>#VALUE!</v>
      </c>
      <c r="AA276" s="302" t="e">
        <v>#VALUE!</v>
      </c>
      <c r="AB276" s="302" t="e">
        <v>#VALUE!</v>
      </c>
      <c r="AC276" s="302" t="e">
        <v>#VALUE!</v>
      </c>
      <c r="AD276" s="302" t="e">
        <v>#VALUE!</v>
      </c>
      <c r="AE276" s="302" t="e">
        <v>#VALUE!</v>
      </c>
      <c r="AF276" s="302" t="e">
        <v>#VALUE!</v>
      </c>
    </row>
    <row r="277" ht="12.0" customHeight="1">
      <c r="A277" s="300" t="s">
        <v>329</v>
      </c>
      <c r="B277" s="301" t="s">
        <v>4293</v>
      </c>
      <c r="C277" s="301" t="s">
        <v>9</v>
      </c>
      <c r="D277" s="301">
        <v>739.59</v>
      </c>
      <c r="E277" s="301">
        <v>0.0</v>
      </c>
      <c r="F277" s="301">
        <v>0.0</v>
      </c>
      <c r="G277" s="301">
        <v>0.0</v>
      </c>
      <c r="H277" s="301">
        <v>0.0</v>
      </c>
      <c r="I277" s="301">
        <v>0.0</v>
      </c>
      <c r="J277" s="301" t="s">
        <v>3959</v>
      </c>
      <c r="K277" s="301">
        <v>84.0</v>
      </c>
      <c r="L277" s="301" t="s">
        <v>82</v>
      </c>
      <c r="M277" s="301">
        <v>0.0</v>
      </c>
      <c r="N277" s="301">
        <v>559.31</v>
      </c>
      <c r="O277" s="301">
        <v>0.0</v>
      </c>
      <c r="P277" s="301">
        <v>0.0</v>
      </c>
      <c r="Q277" s="301" t="s">
        <v>4283</v>
      </c>
      <c r="R277" s="301">
        <v>0.0</v>
      </c>
      <c r="S277" s="301">
        <v>0.0</v>
      </c>
      <c r="T277" s="301">
        <v>2023.0</v>
      </c>
      <c r="U277" s="302" t="e">
        <v>#VALUE!</v>
      </c>
      <c r="V277" s="302" t="e">
        <v>#VALUE!</v>
      </c>
      <c r="W277" s="302" t="e">
        <v>#VALUE!</v>
      </c>
      <c r="X277" s="302" t="e">
        <v>#VALUE!</v>
      </c>
      <c r="Y277" s="302" t="e">
        <v>#VALUE!</v>
      </c>
      <c r="Z277" s="302" t="e">
        <v>#VALUE!</v>
      </c>
      <c r="AA277" s="302" t="e">
        <v>#VALUE!</v>
      </c>
      <c r="AB277" s="302" t="e">
        <v>#VALUE!</v>
      </c>
      <c r="AC277" s="302" t="e">
        <v>#VALUE!</v>
      </c>
      <c r="AD277" s="302" t="e">
        <v>#VALUE!</v>
      </c>
      <c r="AE277" s="302" t="e">
        <v>#VALUE!</v>
      </c>
      <c r="AF277" s="302" t="e">
        <v>#VALUE!</v>
      </c>
    </row>
    <row r="278" ht="12.0" customHeight="1">
      <c r="A278" s="300" t="s">
        <v>330</v>
      </c>
      <c r="B278" s="301" t="s">
        <v>4294</v>
      </c>
      <c r="C278" s="301" t="s">
        <v>9</v>
      </c>
      <c r="D278" s="301">
        <v>950.33</v>
      </c>
      <c r="E278" s="301">
        <v>0.0</v>
      </c>
      <c r="F278" s="301">
        <v>0.0</v>
      </c>
      <c r="G278" s="301">
        <v>0.0</v>
      </c>
      <c r="H278" s="301">
        <v>0.0</v>
      </c>
      <c r="I278" s="301">
        <v>0.0</v>
      </c>
      <c r="J278" s="301" t="s">
        <v>3959</v>
      </c>
      <c r="K278" s="301">
        <v>108.0</v>
      </c>
      <c r="L278" s="301" t="s">
        <v>82</v>
      </c>
      <c r="M278" s="301">
        <v>0.0</v>
      </c>
      <c r="N278" s="301">
        <v>676.41</v>
      </c>
      <c r="O278" s="301">
        <v>0.0</v>
      </c>
      <c r="P278" s="301">
        <v>0.0</v>
      </c>
      <c r="Q278" s="301" t="s">
        <v>4283</v>
      </c>
      <c r="R278" s="301">
        <v>0.0</v>
      </c>
      <c r="S278" s="301">
        <v>0.0</v>
      </c>
      <c r="T278" s="301">
        <v>2023.0</v>
      </c>
      <c r="U278" s="302" t="e">
        <v>#VALUE!</v>
      </c>
      <c r="V278" s="302" t="e">
        <v>#VALUE!</v>
      </c>
      <c r="W278" s="302" t="e">
        <v>#VALUE!</v>
      </c>
      <c r="X278" s="302" t="e">
        <v>#VALUE!</v>
      </c>
      <c r="Y278" s="302" t="e">
        <v>#VALUE!</v>
      </c>
      <c r="Z278" s="302" t="e">
        <v>#VALUE!</v>
      </c>
      <c r="AA278" s="302" t="e">
        <v>#VALUE!</v>
      </c>
      <c r="AB278" s="302" t="e">
        <v>#VALUE!</v>
      </c>
      <c r="AC278" s="302" t="e">
        <v>#VALUE!</v>
      </c>
      <c r="AD278" s="302" t="e">
        <v>#VALUE!</v>
      </c>
      <c r="AE278" s="302" t="e">
        <v>#VALUE!</v>
      </c>
      <c r="AF278" s="302" t="e">
        <v>#VALUE!</v>
      </c>
    </row>
    <row r="279" ht="12.0" customHeight="1">
      <c r="A279" s="300" t="s">
        <v>331</v>
      </c>
      <c r="B279" s="301" t="s">
        <v>4295</v>
      </c>
      <c r="C279" s="301" t="s">
        <v>9</v>
      </c>
      <c r="D279" s="301">
        <v>13.21</v>
      </c>
      <c r="E279" s="301">
        <v>0.0</v>
      </c>
      <c r="F279" s="301">
        <v>0.0</v>
      </c>
      <c r="G279" s="301">
        <v>0.32</v>
      </c>
      <c r="H279" s="301">
        <v>0.0</v>
      </c>
      <c r="I279" s="301">
        <v>0.0</v>
      </c>
      <c r="J279" s="301" t="s">
        <v>3959</v>
      </c>
      <c r="K279" s="301">
        <v>2.0</v>
      </c>
      <c r="L279" s="301" t="s">
        <v>66</v>
      </c>
      <c r="M279" s="301">
        <v>0.0</v>
      </c>
      <c r="N279" s="301">
        <v>9.99</v>
      </c>
      <c r="O279" s="301">
        <v>0.0</v>
      </c>
      <c r="P279" s="301">
        <v>0.0</v>
      </c>
      <c r="Q279" s="301" t="s">
        <v>4283</v>
      </c>
      <c r="R279" s="301">
        <v>0.0</v>
      </c>
      <c r="S279" s="301">
        <v>0.0</v>
      </c>
      <c r="T279" s="301">
        <v>2023.0</v>
      </c>
      <c r="U279" s="302" t="e">
        <v>#VALUE!</v>
      </c>
      <c r="V279" s="302" t="e">
        <v>#VALUE!</v>
      </c>
      <c r="W279" s="302" t="e">
        <v>#VALUE!</v>
      </c>
      <c r="X279" s="302" t="e">
        <v>#VALUE!</v>
      </c>
      <c r="Y279" s="302" t="e">
        <v>#VALUE!</v>
      </c>
      <c r="Z279" s="302" t="e">
        <v>#VALUE!</v>
      </c>
      <c r="AA279" s="302" t="e">
        <v>#VALUE!</v>
      </c>
      <c r="AB279" s="302" t="e">
        <v>#VALUE!</v>
      </c>
      <c r="AC279" s="302" t="e">
        <v>#VALUE!</v>
      </c>
      <c r="AD279" s="302" t="e">
        <v>#VALUE!</v>
      </c>
      <c r="AE279" s="302" t="e">
        <v>#VALUE!</v>
      </c>
      <c r="AF279" s="302" t="e">
        <v>#VALUE!</v>
      </c>
    </row>
    <row r="280" ht="12.0" customHeight="1">
      <c r="A280" s="300" t="s">
        <v>332</v>
      </c>
      <c r="B280" s="301" t="s">
        <v>4296</v>
      </c>
      <c r="C280" s="301" t="s">
        <v>9</v>
      </c>
      <c r="D280" s="301">
        <v>14.87</v>
      </c>
      <c r="E280" s="301">
        <v>0.0</v>
      </c>
      <c r="F280" s="301">
        <v>0.0</v>
      </c>
      <c r="G280" s="301">
        <v>0.384</v>
      </c>
      <c r="H280" s="301">
        <v>0.0</v>
      </c>
      <c r="I280" s="301">
        <v>0.0</v>
      </c>
      <c r="J280" s="301" t="s">
        <v>3959</v>
      </c>
      <c r="K280" s="301">
        <v>2.0</v>
      </c>
      <c r="L280" s="301" t="s">
        <v>66</v>
      </c>
      <c r="M280" s="301">
        <v>0.0</v>
      </c>
      <c r="N280" s="301">
        <v>17.99</v>
      </c>
      <c r="O280" s="301">
        <v>0.0</v>
      </c>
      <c r="P280" s="301">
        <v>0.0</v>
      </c>
      <c r="Q280" s="301" t="s">
        <v>4283</v>
      </c>
      <c r="R280" s="301">
        <v>0.0</v>
      </c>
      <c r="S280" s="301">
        <v>0.0</v>
      </c>
      <c r="T280" s="301">
        <v>2023.0</v>
      </c>
      <c r="U280" s="302" t="e">
        <v>#VALUE!</v>
      </c>
      <c r="V280" s="302" t="e">
        <v>#VALUE!</v>
      </c>
      <c r="W280" s="302" t="e">
        <v>#VALUE!</v>
      </c>
      <c r="X280" s="302" t="e">
        <v>#VALUE!</v>
      </c>
      <c r="Y280" s="302" t="e">
        <v>#VALUE!</v>
      </c>
      <c r="Z280" s="302" t="e">
        <v>#VALUE!</v>
      </c>
      <c r="AA280" s="302" t="e">
        <v>#VALUE!</v>
      </c>
      <c r="AB280" s="302" t="e">
        <v>#VALUE!</v>
      </c>
      <c r="AC280" s="302" t="e">
        <v>#VALUE!</v>
      </c>
      <c r="AD280" s="302" t="e">
        <v>#VALUE!</v>
      </c>
      <c r="AE280" s="302" t="e">
        <v>#VALUE!</v>
      </c>
      <c r="AF280" s="302" t="e">
        <v>#VALUE!</v>
      </c>
    </row>
    <row r="281" ht="12.0" customHeight="1">
      <c r="A281" s="300" t="s">
        <v>333</v>
      </c>
      <c r="B281" s="301" t="s">
        <v>4297</v>
      </c>
      <c r="C281" s="301" t="s">
        <v>9</v>
      </c>
      <c r="D281" s="301">
        <v>16.52</v>
      </c>
      <c r="E281" s="301">
        <v>0.0</v>
      </c>
      <c r="F281" s="301">
        <v>0.0</v>
      </c>
      <c r="G281" s="301">
        <v>0.452</v>
      </c>
      <c r="H281" s="301">
        <v>0.0</v>
      </c>
      <c r="I281" s="301">
        <v>0.0</v>
      </c>
      <c r="J281" s="301" t="s">
        <v>3959</v>
      </c>
      <c r="K281" s="301">
        <v>2.0</v>
      </c>
      <c r="L281" s="301" t="s">
        <v>66</v>
      </c>
      <c r="M281" s="301">
        <v>0.0</v>
      </c>
      <c r="N281" s="301">
        <v>19.99</v>
      </c>
      <c r="O281" s="301">
        <v>0.0</v>
      </c>
      <c r="P281" s="301">
        <v>0.0</v>
      </c>
      <c r="Q281" s="301" t="s">
        <v>4283</v>
      </c>
      <c r="R281" s="301">
        <v>0.0</v>
      </c>
      <c r="S281" s="301">
        <v>0.0</v>
      </c>
      <c r="T281" s="301">
        <v>2023.0</v>
      </c>
      <c r="U281" s="302" t="e">
        <v>#VALUE!</v>
      </c>
      <c r="V281" s="302" t="e">
        <v>#VALUE!</v>
      </c>
      <c r="W281" s="302" t="e">
        <v>#VALUE!</v>
      </c>
      <c r="X281" s="302" t="e">
        <v>#VALUE!</v>
      </c>
      <c r="Y281" s="302" t="e">
        <v>#VALUE!</v>
      </c>
      <c r="Z281" s="302" t="e">
        <v>#VALUE!</v>
      </c>
      <c r="AA281" s="302" t="e">
        <v>#VALUE!</v>
      </c>
      <c r="AB281" s="302" t="e">
        <v>#VALUE!</v>
      </c>
      <c r="AC281" s="302" t="e">
        <v>#VALUE!</v>
      </c>
      <c r="AD281" s="302" t="e">
        <v>#VALUE!</v>
      </c>
      <c r="AE281" s="302" t="e">
        <v>#VALUE!</v>
      </c>
      <c r="AF281" s="302" t="e">
        <v>#VALUE!</v>
      </c>
    </row>
    <row r="282" ht="12.0" customHeight="1">
      <c r="A282" s="300" t="s">
        <v>528</v>
      </c>
      <c r="B282" s="301" t="s">
        <v>4298</v>
      </c>
      <c r="C282" s="295" t="s">
        <v>85</v>
      </c>
      <c r="D282" s="296">
        <v>49.9</v>
      </c>
      <c r="E282" s="296"/>
      <c r="F282" s="305"/>
      <c r="G282" s="305">
        <v>0.5</v>
      </c>
      <c r="H282" s="295"/>
      <c r="I282" s="306"/>
      <c r="J282" s="306"/>
      <c r="K282" s="295"/>
      <c r="L282" s="306"/>
      <c r="M282" s="306"/>
      <c r="N282" s="307"/>
      <c r="O282" s="307"/>
      <c r="P282" s="307"/>
      <c r="Q282" s="306"/>
      <c r="R282" s="306"/>
      <c r="S282" s="306"/>
      <c r="T282" s="29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</row>
    <row r="283" ht="12.0" customHeight="1">
      <c r="A283" s="308" t="s">
        <v>335</v>
      </c>
      <c r="B283" s="301" t="s">
        <v>3902</v>
      </c>
      <c r="C283" s="295" t="s">
        <v>76</v>
      </c>
      <c r="D283" s="301">
        <v>160.0</v>
      </c>
      <c r="E283" s="297"/>
      <c r="F283" s="305"/>
      <c r="G283" s="295">
        <v>3.12</v>
      </c>
      <c r="H283" s="295" t="s">
        <v>4299</v>
      </c>
      <c r="I283" s="306" t="s">
        <v>86</v>
      </c>
      <c r="J283" s="306" t="s">
        <v>3949</v>
      </c>
      <c r="K283" s="295">
        <v>1.0</v>
      </c>
      <c r="L283" s="295" t="s">
        <v>69</v>
      </c>
      <c r="M283" s="306"/>
      <c r="N283" s="307"/>
      <c r="O283" s="307"/>
      <c r="P283" s="307"/>
      <c r="Q283" s="306"/>
      <c r="R283" s="306"/>
      <c r="S283" s="306"/>
      <c r="T283" s="29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</row>
    <row r="284" ht="12.0" customHeight="1">
      <c r="A284" s="308" t="s">
        <v>337</v>
      </c>
      <c r="B284" s="301" t="s">
        <v>3903</v>
      </c>
      <c r="C284" s="295" t="s">
        <v>76</v>
      </c>
      <c r="D284" s="301">
        <v>160.0</v>
      </c>
      <c r="E284" s="297"/>
      <c r="F284" s="305"/>
      <c r="G284" s="295">
        <v>3.12</v>
      </c>
      <c r="H284" s="295" t="s">
        <v>4300</v>
      </c>
      <c r="I284" s="306" t="s">
        <v>86</v>
      </c>
      <c r="J284" s="306" t="s">
        <v>3949</v>
      </c>
      <c r="K284" s="295">
        <v>1.0</v>
      </c>
      <c r="L284" s="295" t="s">
        <v>69</v>
      </c>
      <c r="M284" s="306"/>
      <c r="N284" s="307"/>
      <c r="O284" s="307"/>
      <c r="P284" s="307"/>
      <c r="Q284" s="306"/>
      <c r="R284" s="306"/>
      <c r="S284" s="306"/>
      <c r="T284" s="29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</row>
    <row r="285" ht="12.0" customHeight="1">
      <c r="A285" s="308" t="s">
        <v>339</v>
      </c>
      <c r="B285" s="301" t="s">
        <v>3904</v>
      </c>
      <c r="C285" s="295" t="s">
        <v>76</v>
      </c>
      <c r="D285" s="301">
        <v>160.0</v>
      </c>
      <c r="E285" s="297"/>
      <c r="F285" s="305"/>
      <c r="G285" s="295">
        <v>3.24</v>
      </c>
      <c r="H285" s="295" t="s">
        <v>4301</v>
      </c>
      <c r="I285" s="306" t="s">
        <v>86</v>
      </c>
      <c r="J285" s="306" t="s">
        <v>3949</v>
      </c>
      <c r="K285" s="295">
        <v>1.0</v>
      </c>
      <c r="L285" s="295" t="s">
        <v>69</v>
      </c>
      <c r="M285" s="306"/>
      <c r="N285" s="307"/>
      <c r="O285" s="307"/>
      <c r="P285" s="307"/>
      <c r="Q285" s="306"/>
      <c r="R285" s="306"/>
      <c r="S285" s="306"/>
      <c r="T285" s="29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</row>
    <row r="286" ht="12.0" customHeight="1">
      <c r="A286" s="308" t="s">
        <v>341</v>
      </c>
      <c r="B286" s="301" t="s">
        <v>3905</v>
      </c>
      <c r="C286" s="295" t="s">
        <v>76</v>
      </c>
      <c r="D286" s="301">
        <v>240.0</v>
      </c>
      <c r="E286" s="297"/>
      <c r="F286" s="305"/>
      <c r="G286" s="295">
        <v>6.0</v>
      </c>
      <c r="H286" s="295" t="s">
        <v>4302</v>
      </c>
      <c r="I286" s="306" t="s">
        <v>86</v>
      </c>
      <c r="J286" s="306" t="s">
        <v>3949</v>
      </c>
      <c r="K286" s="295">
        <v>1.0</v>
      </c>
      <c r="L286" s="295" t="s">
        <v>69</v>
      </c>
      <c r="M286" s="306"/>
      <c r="N286" s="307"/>
      <c r="O286" s="307"/>
      <c r="P286" s="307"/>
      <c r="Q286" s="306"/>
      <c r="R286" s="306"/>
      <c r="S286" s="306"/>
      <c r="T286" s="29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</row>
    <row r="287" ht="12.0" customHeight="1">
      <c r="A287" s="308" t="s">
        <v>343</v>
      </c>
      <c r="B287" s="301" t="s">
        <v>3906</v>
      </c>
      <c r="C287" s="295" t="s">
        <v>76</v>
      </c>
      <c r="D287" s="301">
        <v>240.0</v>
      </c>
      <c r="E287" s="297"/>
      <c r="F287" s="305"/>
      <c r="G287" s="295">
        <v>6.12</v>
      </c>
      <c r="H287" s="295" t="s">
        <v>4303</v>
      </c>
      <c r="I287" s="306" t="s">
        <v>86</v>
      </c>
      <c r="J287" s="306" t="s">
        <v>3949</v>
      </c>
      <c r="K287" s="295">
        <v>1.0</v>
      </c>
      <c r="L287" s="295" t="s">
        <v>69</v>
      </c>
      <c r="M287" s="306"/>
      <c r="N287" s="307"/>
      <c r="O287" s="307"/>
      <c r="P287" s="307"/>
      <c r="Q287" s="306"/>
      <c r="R287" s="306"/>
      <c r="S287" s="306"/>
      <c r="T287" s="29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</row>
    <row r="288" ht="12.0" customHeight="1">
      <c r="A288" s="308" t="s">
        <v>345</v>
      </c>
      <c r="B288" s="301" t="s">
        <v>3907</v>
      </c>
      <c r="C288" s="295" t="s">
        <v>76</v>
      </c>
      <c r="D288" s="301">
        <v>240.0</v>
      </c>
      <c r="E288" s="297"/>
      <c r="F288" s="305"/>
      <c r="G288" s="295">
        <v>6.48</v>
      </c>
      <c r="H288" s="295" t="s">
        <v>4304</v>
      </c>
      <c r="I288" s="306" t="s">
        <v>86</v>
      </c>
      <c r="J288" s="306" t="s">
        <v>3949</v>
      </c>
      <c r="K288" s="295">
        <v>1.0</v>
      </c>
      <c r="L288" s="295" t="s">
        <v>69</v>
      </c>
      <c r="M288" s="306"/>
      <c r="N288" s="307"/>
      <c r="O288" s="307"/>
      <c r="P288" s="307"/>
      <c r="Q288" s="306"/>
      <c r="R288" s="306"/>
      <c r="S288" s="306"/>
      <c r="T288" s="29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</row>
    <row r="289" ht="12.0" customHeight="1">
      <c r="A289" s="309" t="s">
        <v>347</v>
      </c>
      <c r="B289" s="301" t="s">
        <v>3908</v>
      </c>
      <c r="C289" s="295" t="s">
        <v>76</v>
      </c>
      <c r="D289" s="301">
        <v>180.0</v>
      </c>
      <c r="E289" s="297"/>
      <c r="F289" s="305"/>
      <c r="G289" s="295">
        <v>4.4399999999999995</v>
      </c>
      <c r="H289" s="295" t="s">
        <v>4305</v>
      </c>
      <c r="I289" s="306" t="s">
        <v>86</v>
      </c>
      <c r="J289" s="306" t="s">
        <v>3949</v>
      </c>
      <c r="K289" s="295">
        <v>1.0</v>
      </c>
      <c r="L289" s="295" t="s">
        <v>73</v>
      </c>
      <c r="M289" s="306"/>
      <c r="N289" s="307"/>
      <c r="O289" s="307"/>
      <c r="P289" s="307"/>
      <c r="Q289" s="306"/>
      <c r="R289" s="306"/>
      <c r="S289" s="306"/>
      <c r="T289" s="29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</row>
    <row r="290" ht="12.0" customHeight="1">
      <c r="A290" s="309" t="s">
        <v>349</v>
      </c>
      <c r="B290" s="301" t="s">
        <v>3909</v>
      </c>
      <c r="C290" s="295" t="s">
        <v>76</v>
      </c>
      <c r="D290" s="301">
        <v>180.0</v>
      </c>
      <c r="E290" s="297"/>
      <c r="F290" s="305"/>
      <c r="G290" s="295">
        <v>4.08</v>
      </c>
      <c r="H290" s="295" t="s">
        <v>4306</v>
      </c>
      <c r="I290" s="306" t="s">
        <v>86</v>
      </c>
      <c r="J290" s="306" t="s">
        <v>3949</v>
      </c>
      <c r="K290" s="295">
        <v>1.0</v>
      </c>
      <c r="L290" s="295" t="s">
        <v>73</v>
      </c>
      <c r="M290" s="306"/>
      <c r="N290" s="307"/>
      <c r="O290" s="307"/>
      <c r="P290" s="307"/>
      <c r="Q290" s="306"/>
      <c r="R290" s="306"/>
      <c r="S290" s="306"/>
      <c r="T290" s="29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</row>
    <row r="291" ht="12.0" customHeight="1">
      <c r="A291" s="309" t="s">
        <v>351</v>
      </c>
      <c r="B291" s="301" t="s">
        <v>3910</v>
      </c>
      <c r="C291" s="295" t="s">
        <v>76</v>
      </c>
      <c r="D291" s="301">
        <v>180.0</v>
      </c>
      <c r="E291" s="297"/>
      <c r="F291" s="305"/>
      <c r="G291" s="295">
        <v>3.84</v>
      </c>
      <c r="H291" s="295" t="s">
        <v>4307</v>
      </c>
      <c r="I291" s="306" t="s">
        <v>86</v>
      </c>
      <c r="J291" s="306" t="s">
        <v>3949</v>
      </c>
      <c r="K291" s="295">
        <v>1.0</v>
      </c>
      <c r="L291" s="295" t="s">
        <v>73</v>
      </c>
      <c r="M291" s="306"/>
      <c r="N291" s="307"/>
      <c r="O291" s="307"/>
      <c r="P291" s="307"/>
      <c r="Q291" s="306"/>
      <c r="R291" s="306"/>
      <c r="S291" s="306"/>
      <c r="T291" s="29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</row>
    <row r="292" ht="12.0" customHeight="1">
      <c r="A292" s="308" t="s">
        <v>353</v>
      </c>
      <c r="B292" s="301" t="s">
        <v>3911</v>
      </c>
      <c r="C292" s="295" t="s">
        <v>76</v>
      </c>
      <c r="D292" s="301">
        <v>280.0</v>
      </c>
      <c r="E292" s="297"/>
      <c r="F292" s="305"/>
      <c r="G292" s="295">
        <v>9.120000000000001</v>
      </c>
      <c r="H292" s="295" t="s">
        <v>4308</v>
      </c>
      <c r="I292" s="306" t="s">
        <v>86</v>
      </c>
      <c r="J292" s="306" t="s">
        <v>3949</v>
      </c>
      <c r="K292" s="295">
        <v>1.0</v>
      </c>
      <c r="L292" s="295" t="s">
        <v>73</v>
      </c>
      <c r="M292" s="306"/>
      <c r="N292" s="307"/>
      <c r="O292" s="307"/>
      <c r="P292" s="307"/>
      <c r="Q292" s="306"/>
      <c r="R292" s="306"/>
      <c r="S292" s="306"/>
      <c r="T292" s="29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</row>
    <row r="293" ht="12.0" customHeight="1">
      <c r="A293" s="308" t="s">
        <v>355</v>
      </c>
      <c r="B293" s="301" t="s">
        <v>3912</v>
      </c>
      <c r="C293" s="295" t="s">
        <v>76</v>
      </c>
      <c r="D293" s="301">
        <v>280.0</v>
      </c>
      <c r="E293" s="297"/>
      <c r="F293" s="305"/>
      <c r="G293" s="295">
        <v>8.399999999999999</v>
      </c>
      <c r="H293" s="295" t="s">
        <v>4309</v>
      </c>
      <c r="I293" s="306" t="s">
        <v>86</v>
      </c>
      <c r="J293" s="306" t="s">
        <v>3949</v>
      </c>
      <c r="K293" s="295">
        <v>1.0</v>
      </c>
      <c r="L293" s="295" t="s">
        <v>73</v>
      </c>
      <c r="M293" s="306"/>
      <c r="N293" s="307"/>
      <c r="O293" s="307"/>
      <c r="P293" s="307"/>
      <c r="Q293" s="306"/>
      <c r="R293" s="306"/>
      <c r="S293" s="306"/>
      <c r="T293" s="29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</row>
    <row r="294" ht="12.0" customHeight="1">
      <c r="A294" s="308" t="s">
        <v>357</v>
      </c>
      <c r="B294" s="301" t="s">
        <v>3913</v>
      </c>
      <c r="C294" s="295" t="s">
        <v>76</v>
      </c>
      <c r="D294" s="301">
        <v>280.0</v>
      </c>
      <c r="E294" s="297"/>
      <c r="F294" s="305"/>
      <c r="G294" s="295">
        <v>7.92</v>
      </c>
      <c r="H294" s="295" t="s">
        <v>4310</v>
      </c>
      <c r="I294" s="306" t="s">
        <v>86</v>
      </c>
      <c r="J294" s="306" t="s">
        <v>3949</v>
      </c>
      <c r="K294" s="295">
        <v>1.0</v>
      </c>
      <c r="L294" s="295" t="s">
        <v>73</v>
      </c>
      <c r="M294" s="306"/>
      <c r="N294" s="307"/>
      <c r="O294" s="307"/>
      <c r="P294" s="307"/>
      <c r="Q294" s="306"/>
      <c r="R294" s="306"/>
      <c r="S294" s="306"/>
      <c r="T294" s="29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</row>
    <row r="295" ht="12.0" customHeight="1">
      <c r="A295" s="300" t="s">
        <v>334</v>
      </c>
      <c r="B295" s="301" t="s">
        <v>4311</v>
      </c>
      <c r="C295" s="301" t="s">
        <v>9</v>
      </c>
      <c r="D295" s="301">
        <v>24.79</v>
      </c>
      <c r="E295" s="301">
        <v>0.0</v>
      </c>
      <c r="F295" s="301">
        <v>0.0</v>
      </c>
      <c r="G295" s="301">
        <v>0.0</v>
      </c>
      <c r="H295" s="301">
        <v>0.0</v>
      </c>
      <c r="I295" s="301">
        <v>0.0</v>
      </c>
      <c r="J295" s="301" t="s">
        <v>3959</v>
      </c>
      <c r="K295" s="301">
        <v>1.0</v>
      </c>
      <c r="L295" s="301" t="s">
        <v>62</v>
      </c>
      <c r="M295" s="301">
        <v>0.0</v>
      </c>
      <c r="N295" s="301">
        <v>18.74</v>
      </c>
      <c r="O295" s="301">
        <v>0.0</v>
      </c>
      <c r="P295" s="301">
        <v>0.0</v>
      </c>
      <c r="Q295" s="301" t="s">
        <v>4283</v>
      </c>
      <c r="R295" s="301">
        <v>0.0</v>
      </c>
      <c r="S295" s="301">
        <v>0.0</v>
      </c>
      <c r="T295" s="301">
        <v>2023.0</v>
      </c>
      <c r="U295" s="302" t="e">
        <v>#VALUE!</v>
      </c>
      <c r="V295" s="302" t="e">
        <v>#VALUE!</v>
      </c>
      <c r="W295" s="302" t="e">
        <v>#VALUE!</v>
      </c>
      <c r="X295" s="302" t="e">
        <v>#VALUE!</v>
      </c>
      <c r="Y295" s="302" t="e">
        <v>#VALUE!</v>
      </c>
      <c r="Z295" s="302" t="e">
        <v>#VALUE!</v>
      </c>
      <c r="AA295" s="302" t="e">
        <v>#VALUE!</v>
      </c>
      <c r="AB295" s="302" t="e">
        <v>#VALUE!</v>
      </c>
      <c r="AC295" s="302" t="e">
        <v>#VALUE!</v>
      </c>
      <c r="AD295" s="302" t="e">
        <v>#VALUE!</v>
      </c>
      <c r="AE295" s="302" t="e">
        <v>#VALUE!</v>
      </c>
      <c r="AF295" s="302" t="e">
        <v>#VALUE!</v>
      </c>
    </row>
    <row r="296" ht="12.0" customHeight="1">
      <c r="A296" s="15"/>
      <c r="B296" s="15"/>
      <c r="C296" s="15"/>
      <c r="D296" s="310"/>
      <c r="E296" s="311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</row>
    <row r="297" ht="12.0" customHeight="1">
      <c r="A297" s="15"/>
      <c r="B297" s="15"/>
      <c r="C297" s="15"/>
      <c r="D297" s="310"/>
      <c r="E297" s="311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</row>
    <row r="298" ht="12.0" customHeight="1">
      <c r="A298" s="15"/>
      <c r="B298" s="15"/>
      <c r="C298" s="15"/>
      <c r="D298" s="310"/>
      <c r="E298" s="311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</row>
    <row r="299" ht="12.0" customHeight="1">
      <c r="A299" s="15"/>
      <c r="B299" s="15"/>
      <c r="C299" s="15"/>
      <c r="D299" s="310"/>
      <c r="E299" s="311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</row>
    <row r="300" ht="12.0" customHeight="1">
      <c r="A300" s="15"/>
      <c r="B300" s="15"/>
      <c r="C300" s="15"/>
      <c r="D300" s="310"/>
      <c r="E300" s="311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</row>
    <row r="301" ht="12.0" customHeight="1">
      <c r="A301" s="15"/>
      <c r="B301" s="15"/>
      <c r="C301" s="15"/>
      <c r="D301" s="310"/>
      <c r="E301" s="311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</row>
    <row r="302" ht="12.0" customHeight="1">
      <c r="A302" s="15"/>
      <c r="B302" s="15"/>
      <c r="C302" s="15"/>
      <c r="D302" s="310"/>
      <c r="E302" s="311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</row>
    <row r="303" ht="12.0" customHeight="1">
      <c r="A303" s="15"/>
      <c r="B303" s="15"/>
      <c r="C303" s="15"/>
      <c r="D303" s="310"/>
      <c r="E303" s="311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</row>
    <row r="304" ht="12.0" customHeight="1">
      <c r="A304" s="15"/>
      <c r="B304" s="15"/>
      <c r="C304" s="15"/>
      <c r="D304" s="310"/>
      <c r="E304" s="311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</row>
    <row r="305" ht="12.0" customHeight="1">
      <c r="A305" s="15"/>
      <c r="B305" s="15"/>
      <c r="C305" s="15"/>
      <c r="D305" s="310"/>
      <c r="E305" s="311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</row>
    <row r="306" ht="12.0" customHeight="1">
      <c r="A306" s="15"/>
      <c r="B306" s="15"/>
      <c r="C306" s="15"/>
      <c r="D306" s="310"/>
      <c r="E306" s="311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</row>
    <row r="307" ht="12.0" customHeight="1">
      <c r="A307" s="15"/>
      <c r="B307" s="15"/>
      <c r="C307" s="15"/>
      <c r="D307" s="310"/>
      <c r="E307" s="311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</row>
    <row r="308" ht="12.0" customHeight="1">
      <c r="A308" s="15"/>
      <c r="B308" s="15"/>
      <c r="C308" s="15"/>
      <c r="D308" s="310"/>
      <c r="E308" s="311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</row>
    <row r="309" ht="12.0" customHeight="1">
      <c r="A309" s="15"/>
      <c r="B309" s="15"/>
      <c r="C309" s="15"/>
      <c r="D309" s="310"/>
      <c r="E309" s="311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</row>
    <row r="310" ht="12.0" customHeight="1">
      <c r="A310" s="15"/>
      <c r="B310" s="15"/>
      <c r="C310" s="15"/>
      <c r="D310" s="310"/>
      <c r="E310" s="311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</row>
    <row r="311" ht="12.0" customHeight="1">
      <c r="A311" s="15"/>
      <c r="B311" s="15"/>
      <c r="C311" s="15"/>
      <c r="D311" s="310"/>
      <c r="E311" s="311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</row>
    <row r="312" ht="12.0" customHeight="1">
      <c r="A312" s="15"/>
      <c r="B312" s="15"/>
      <c r="C312" s="15"/>
      <c r="D312" s="310"/>
      <c r="E312" s="311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</row>
    <row r="313" ht="12.0" customHeight="1">
      <c r="A313" s="15"/>
      <c r="B313" s="15"/>
      <c r="C313" s="15"/>
      <c r="D313" s="310"/>
      <c r="E313" s="311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</row>
    <row r="314" ht="12.0" customHeight="1">
      <c r="A314" s="15"/>
      <c r="B314" s="15"/>
      <c r="C314" s="15"/>
      <c r="D314" s="310"/>
      <c r="E314" s="311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</row>
    <row r="315" ht="12.0" customHeight="1">
      <c r="A315" s="15"/>
      <c r="B315" s="15"/>
      <c r="C315" s="15"/>
      <c r="D315" s="310"/>
      <c r="E315" s="311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</row>
    <row r="316" ht="12.0" customHeight="1">
      <c r="A316" s="15"/>
      <c r="B316" s="15"/>
      <c r="C316" s="15"/>
      <c r="D316" s="310"/>
      <c r="E316" s="311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</row>
    <row r="317" ht="12.0" customHeight="1">
      <c r="A317" s="15"/>
      <c r="B317" s="15"/>
      <c r="C317" s="15"/>
      <c r="D317" s="310"/>
      <c r="E317" s="311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</row>
    <row r="318" ht="12.0" customHeight="1">
      <c r="A318" s="15"/>
      <c r="B318" s="15"/>
      <c r="C318" s="15"/>
      <c r="D318" s="310"/>
      <c r="E318" s="311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</row>
    <row r="319" ht="12.0" customHeight="1">
      <c r="A319" s="15"/>
      <c r="B319" s="15"/>
      <c r="C319" s="15"/>
      <c r="D319" s="310"/>
      <c r="E319" s="311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</row>
    <row r="320" ht="12.0" customHeight="1">
      <c r="A320" s="15"/>
      <c r="B320" s="15"/>
      <c r="C320" s="15"/>
      <c r="D320" s="310"/>
      <c r="E320" s="311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</row>
    <row r="321" ht="12.0" customHeight="1">
      <c r="A321" s="15"/>
      <c r="B321" s="15"/>
      <c r="C321" s="15"/>
      <c r="D321" s="310"/>
      <c r="E321" s="311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</row>
    <row r="322" ht="12.0" customHeight="1">
      <c r="A322" s="15"/>
      <c r="B322" s="15"/>
      <c r="C322" s="15"/>
      <c r="D322" s="310"/>
      <c r="E322" s="311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</row>
    <row r="323" ht="12.0" customHeight="1">
      <c r="A323" s="15"/>
      <c r="B323" s="15"/>
      <c r="C323" s="15"/>
      <c r="D323" s="310"/>
      <c r="E323" s="311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</row>
    <row r="324" ht="12.0" customHeight="1">
      <c r="A324" s="15"/>
      <c r="B324" s="15"/>
      <c r="C324" s="15"/>
      <c r="D324" s="310"/>
      <c r="E324" s="311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</row>
    <row r="325" ht="12.0" customHeight="1">
      <c r="A325" s="15"/>
      <c r="B325" s="15"/>
      <c r="C325" s="15"/>
      <c r="D325" s="310"/>
      <c r="E325" s="311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</row>
    <row r="326" ht="12.0" customHeight="1">
      <c r="A326" s="15"/>
      <c r="B326" s="15"/>
      <c r="C326" s="15"/>
      <c r="D326" s="310"/>
      <c r="E326" s="311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</row>
    <row r="327" ht="12.0" customHeight="1">
      <c r="A327" s="15"/>
      <c r="B327" s="15"/>
      <c r="C327" s="15"/>
      <c r="D327" s="310"/>
      <c r="E327" s="311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</row>
    <row r="328" ht="12.0" customHeight="1">
      <c r="A328" s="15"/>
      <c r="B328" s="15"/>
      <c r="C328" s="15"/>
      <c r="D328" s="310"/>
      <c r="E328" s="311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</row>
    <row r="329" ht="12.0" customHeight="1">
      <c r="A329" s="15"/>
      <c r="B329" s="15"/>
      <c r="C329" s="15"/>
      <c r="D329" s="310"/>
      <c r="E329" s="311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</row>
    <row r="330" ht="12.0" customHeight="1">
      <c r="A330" s="15"/>
      <c r="B330" s="15"/>
      <c r="C330" s="15"/>
      <c r="D330" s="310"/>
      <c r="E330" s="311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</row>
    <row r="331" ht="12.0" customHeight="1">
      <c r="A331" s="15"/>
      <c r="B331" s="15"/>
      <c r="C331" s="15"/>
      <c r="D331" s="310"/>
      <c r="E331" s="311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</row>
    <row r="332" ht="12.0" customHeight="1">
      <c r="A332" s="15"/>
      <c r="B332" s="15"/>
      <c r="C332" s="15"/>
      <c r="D332" s="310"/>
      <c r="E332" s="311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</row>
    <row r="333" ht="12.0" customHeight="1">
      <c r="A333" s="15"/>
      <c r="B333" s="15"/>
      <c r="C333" s="15"/>
      <c r="D333" s="310"/>
      <c r="E333" s="311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</row>
    <row r="334" ht="12.0" customHeight="1">
      <c r="A334" s="15"/>
      <c r="B334" s="15"/>
      <c r="C334" s="15"/>
      <c r="D334" s="310"/>
      <c r="E334" s="311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</row>
    <row r="335" ht="12.0" customHeight="1">
      <c r="A335" s="15"/>
      <c r="B335" s="15"/>
      <c r="C335" s="15"/>
      <c r="D335" s="310"/>
      <c r="E335" s="311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</row>
    <row r="336" ht="12.0" customHeight="1">
      <c r="A336" s="15"/>
      <c r="B336" s="15"/>
      <c r="C336" s="15"/>
      <c r="D336" s="310"/>
      <c r="E336" s="311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</row>
    <row r="337" ht="12.0" customHeight="1">
      <c r="A337" s="15"/>
      <c r="B337" s="15"/>
      <c r="C337" s="15"/>
      <c r="D337" s="310"/>
      <c r="E337" s="311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</row>
    <row r="338" ht="12.0" customHeight="1">
      <c r="A338" s="15"/>
      <c r="B338" s="15"/>
      <c r="C338" s="15"/>
      <c r="D338" s="310"/>
      <c r="E338" s="311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</row>
    <row r="339" ht="12.0" customHeight="1">
      <c r="A339" s="15"/>
      <c r="B339" s="15"/>
      <c r="C339" s="15"/>
      <c r="D339" s="310"/>
      <c r="E339" s="311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</row>
    <row r="340" ht="12.0" customHeight="1">
      <c r="A340" s="15"/>
      <c r="B340" s="15"/>
      <c r="C340" s="15"/>
      <c r="D340" s="310"/>
      <c r="E340" s="311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</row>
    <row r="341" ht="12.0" customHeight="1">
      <c r="A341" s="15"/>
      <c r="B341" s="15"/>
      <c r="C341" s="15"/>
      <c r="D341" s="310"/>
      <c r="E341" s="311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</row>
    <row r="342" ht="12.0" customHeight="1">
      <c r="A342" s="15"/>
      <c r="B342" s="15"/>
      <c r="C342" s="15"/>
      <c r="D342" s="310"/>
      <c r="E342" s="311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</row>
    <row r="343" ht="12.0" customHeight="1">
      <c r="A343" s="15"/>
      <c r="B343" s="15"/>
      <c r="C343" s="15"/>
      <c r="D343" s="310"/>
      <c r="E343" s="311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</row>
    <row r="344" ht="12.0" customHeight="1">
      <c r="A344" s="15"/>
      <c r="B344" s="15"/>
      <c r="C344" s="15"/>
      <c r="D344" s="310"/>
      <c r="E344" s="311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</row>
    <row r="345" ht="12.0" customHeight="1">
      <c r="A345" s="15"/>
      <c r="B345" s="15"/>
      <c r="C345" s="15"/>
      <c r="D345" s="310"/>
      <c r="E345" s="311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</row>
    <row r="346" ht="12.0" customHeight="1">
      <c r="A346" s="15"/>
      <c r="B346" s="15"/>
      <c r="C346" s="15"/>
      <c r="D346" s="310"/>
      <c r="E346" s="311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</row>
    <row r="347" ht="12.0" customHeight="1">
      <c r="A347" s="15"/>
      <c r="B347" s="15"/>
      <c r="C347" s="15"/>
      <c r="D347" s="310"/>
      <c r="E347" s="311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</row>
    <row r="348" ht="12.0" customHeight="1">
      <c r="A348" s="15"/>
      <c r="B348" s="15"/>
      <c r="C348" s="15"/>
      <c r="D348" s="310"/>
      <c r="E348" s="311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</row>
    <row r="349" ht="12.0" customHeight="1">
      <c r="A349" s="15"/>
      <c r="B349" s="15"/>
      <c r="C349" s="15"/>
      <c r="D349" s="310"/>
      <c r="E349" s="311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</row>
    <row r="350" ht="12.0" customHeight="1">
      <c r="A350" s="15"/>
      <c r="B350" s="15"/>
      <c r="C350" s="15"/>
      <c r="D350" s="310"/>
      <c r="E350" s="311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</row>
    <row r="351" ht="12.0" customHeight="1">
      <c r="A351" s="15"/>
      <c r="B351" s="15"/>
      <c r="C351" s="15"/>
      <c r="D351" s="310"/>
      <c r="E351" s="311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</row>
    <row r="352" ht="12.0" customHeight="1">
      <c r="A352" s="15"/>
      <c r="B352" s="15"/>
      <c r="C352" s="15"/>
      <c r="D352" s="310"/>
      <c r="E352" s="311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</row>
    <row r="353" ht="12.0" customHeight="1">
      <c r="A353" s="15"/>
      <c r="B353" s="15"/>
      <c r="C353" s="15"/>
      <c r="D353" s="310"/>
      <c r="E353" s="311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</row>
    <row r="354" ht="12.0" customHeight="1">
      <c r="A354" s="15"/>
      <c r="B354" s="15"/>
      <c r="C354" s="15"/>
      <c r="D354" s="310"/>
      <c r="E354" s="311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</row>
    <row r="355" ht="12.0" customHeight="1">
      <c r="A355" s="15"/>
      <c r="B355" s="15"/>
      <c r="C355" s="15"/>
      <c r="D355" s="310"/>
      <c r="E355" s="311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</row>
    <row r="356" ht="12.0" customHeight="1">
      <c r="A356" s="15"/>
      <c r="B356" s="15"/>
      <c r="C356" s="15"/>
      <c r="D356" s="310"/>
      <c r="E356" s="311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</row>
    <row r="357" ht="12.0" customHeight="1">
      <c r="A357" s="15"/>
      <c r="B357" s="15"/>
      <c r="C357" s="15"/>
      <c r="D357" s="310"/>
      <c r="E357" s="311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</row>
    <row r="358" ht="12.0" customHeight="1">
      <c r="A358" s="15"/>
      <c r="B358" s="15"/>
      <c r="C358" s="15"/>
      <c r="D358" s="310"/>
      <c r="E358" s="311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</row>
    <row r="359" ht="12.0" customHeight="1">
      <c r="A359" s="15"/>
      <c r="B359" s="15"/>
      <c r="C359" s="15"/>
      <c r="D359" s="310"/>
      <c r="E359" s="311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</row>
    <row r="360" ht="12.0" customHeight="1">
      <c r="A360" s="15"/>
      <c r="B360" s="15"/>
      <c r="C360" s="15"/>
      <c r="D360" s="310"/>
      <c r="E360" s="311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</row>
    <row r="361" ht="12.0" customHeight="1">
      <c r="A361" s="15"/>
      <c r="B361" s="15"/>
      <c r="C361" s="15"/>
      <c r="D361" s="310"/>
      <c r="E361" s="311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</row>
    <row r="362" ht="12.0" customHeight="1">
      <c r="A362" s="15"/>
      <c r="B362" s="15"/>
      <c r="C362" s="15"/>
      <c r="D362" s="310"/>
      <c r="E362" s="311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</row>
    <row r="363" ht="12.0" customHeight="1">
      <c r="A363" s="15"/>
      <c r="B363" s="15"/>
      <c r="C363" s="15"/>
      <c r="D363" s="310"/>
      <c r="E363" s="311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</row>
    <row r="364" ht="12.0" customHeight="1">
      <c r="A364" s="15"/>
      <c r="B364" s="15"/>
      <c r="C364" s="15"/>
      <c r="D364" s="310"/>
      <c r="E364" s="311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</row>
    <row r="365" ht="12.0" customHeight="1">
      <c r="A365" s="15"/>
      <c r="B365" s="15"/>
      <c r="C365" s="15"/>
      <c r="D365" s="310"/>
      <c r="E365" s="311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</row>
    <row r="366" ht="12.0" customHeight="1">
      <c r="A366" s="15"/>
      <c r="B366" s="15"/>
      <c r="C366" s="15"/>
      <c r="D366" s="310"/>
      <c r="E366" s="311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</row>
    <row r="367" ht="12.0" customHeight="1">
      <c r="A367" s="15"/>
      <c r="B367" s="15"/>
      <c r="C367" s="15"/>
      <c r="D367" s="310"/>
      <c r="E367" s="311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</row>
    <row r="368" ht="12.0" customHeight="1">
      <c r="A368" s="15"/>
      <c r="B368" s="15"/>
      <c r="C368" s="15"/>
      <c r="D368" s="310"/>
      <c r="E368" s="311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</row>
    <row r="369" ht="12.0" customHeight="1">
      <c r="A369" s="15"/>
      <c r="B369" s="15"/>
      <c r="C369" s="15"/>
      <c r="D369" s="310"/>
      <c r="E369" s="311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</row>
    <row r="370" ht="12.0" customHeight="1">
      <c r="A370" s="15"/>
      <c r="B370" s="15"/>
      <c r="C370" s="15"/>
      <c r="D370" s="310"/>
      <c r="E370" s="311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</row>
    <row r="371" ht="12.0" customHeight="1">
      <c r="A371" s="15"/>
      <c r="B371" s="15"/>
      <c r="C371" s="15"/>
      <c r="D371" s="310"/>
      <c r="E371" s="31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</row>
    <row r="372" ht="12.0" customHeight="1">
      <c r="A372" s="15"/>
      <c r="B372" s="15"/>
      <c r="C372" s="15"/>
      <c r="D372" s="310"/>
      <c r="E372" s="311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</row>
    <row r="373" ht="12.0" customHeight="1">
      <c r="A373" s="15"/>
      <c r="B373" s="15"/>
      <c r="C373" s="15"/>
      <c r="D373" s="310"/>
      <c r="E373" s="311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</row>
    <row r="374" ht="12.0" customHeight="1">
      <c r="A374" s="15"/>
      <c r="B374" s="15"/>
      <c r="C374" s="15"/>
      <c r="D374" s="310"/>
      <c r="E374" s="311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</row>
    <row r="375" ht="12.0" customHeight="1">
      <c r="A375" s="15"/>
      <c r="B375" s="15"/>
      <c r="C375" s="15"/>
      <c r="D375" s="310"/>
      <c r="E375" s="311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</row>
    <row r="376" ht="12.0" customHeight="1">
      <c r="A376" s="15"/>
      <c r="B376" s="15"/>
      <c r="C376" s="15"/>
      <c r="D376" s="310"/>
      <c r="E376" s="311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</row>
    <row r="377" ht="12.0" customHeight="1">
      <c r="A377" s="15"/>
      <c r="B377" s="15"/>
      <c r="C377" s="15"/>
      <c r="D377" s="310"/>
      <c r="E377" s="311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</row>
    <row r="378" ht="12.0" customHeight="1">
      <c r="A378" s="15"/>
      <c r="B378" s="15"/>
      <c r="C378" s="15"/>
      <c r="D378" s="310"/>
      <c r="E378" s="311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</row>
    <row r="379" ht="12.0" customHeight="1">
      <c r="A379" s="15"/>
      <c r="B379" s="15"/>
      <c r="C379" s="15"/>
      <c r="D379" s="310"/>
      <c r="E379" s="311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</row>
    <row r="380" ht="12.0" customHeight="1">
      <c r="A380" s="15"/>
      <c r="B380" s="15"/>
      <c r="C380" s="15"/>
      <c r="D380" s="310"/>
      <c r="E380" s="311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</row>
    <row r="381" ht="12.0" customHeight="1">
      <c r="A381" s="15"/>
      <c r="B381" s="15"/>
      <c r="C381" s="15"/>
      <c r="D381" s="310"/>
      <c r="E381" s="311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</row>
    <row r="382" ht="12.0" customHeight="1">
      <c r="A382" s="15"/>
      <c r="B382" s="15"/>
      <c r="C382" s="15"/>
      <c r="D382" s="310"/>
      <c r="E382" s="311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</row>
    <row r="383" ht="12.0" customHeight="1">
      <c r="A383" s="15"/>
      <c r="B383" s="15"/>
      <c r="C383" s="15"/>
      <c r="D383" s="310"/>
      <c r="E383" s="311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</row>
    <row r="384" ht="12.0" customHeight="1">
      <c r="A384" s="15"/>
      <c r="B384" s="15"/>
      <c r="C384" s="15"/>
      <c r="D384" s="310"/>
      <c r="E384" s="311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</row>
    <row r="385" ht="12.0" customHeight="1">
      <c r="A385" s="15"/>
      <c r="B385" s="15"/>
      <c r="C385" s="15"/>
      <c r="D385" s="310"/>
      <c r="E385" s="311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</row>
    <row r="386" ht="12.0" customHeight="1">
      <c r="A386" s="15"/>
      <c r="B386" s="15"/>
      <c r="C386" s="15"/>
      <c r="D386" s="310"/>
      <c r="E386" s="311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</row>
    <row r="387" ht="12.0" customHeight="1">
      <c r="A387" s="15"/>
      <c r="B387" s="15"/>
      <c r="C387" s="15"/>
      <c r="D387" s="310"/>
      <c r="E387" s="311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</row>
    <row r="388" ht="12.0" customHeight="1">
      <c r="A388" s="15"/>
      <c r="B388" s="15"/>
      <c r="C388" s="15"/>
      <c r="D388" s="310"/>
      <c r="E388" s="311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</row>
    <row r="389" ht="12.0" customHeight="1">
      <c r="A389" s="15"/>
      <c r="B389" s="15"/>
      <c r="C389" s="15"/>
      <c r="D389" s="310"/>
      <c r="E389" s="311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</row>
    <row r="390" ht="12.0" customHeight="1">
      <c r="A390" s="15"/>
      <c r="B390" s="15"/>
      <c r="C390" s="15"/>
      <c r="D390" s="310"/>
      <c r="E390" s="311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</row>
    <row r="391" ht="12.0" customHeight="1">
      <c r="A391" s="15"/>
      <c r="B391" s="15"/>
      <c r="C391" s="15"/>
      <c r="D391" s="310"/>
      <c r="E391" s="311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</row>
    <row r="392" ht="12.0" customHeight="1">
      <c r="A392" s="15"/>
      <c r="B392" s="15"/>
      <c r="C392" s="15"/>
      <c r="D392" s="310"/>
      <c r="E392" s="311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</row>
    <row r="393" ht="12.0" customHeight="1">
      <c r="A393" s="15"/>
      <c r="B393" s="15"/>
      <c r="C393" s="15"/>
      <c r="D393" s="310"/>
      <c r="E393" s="311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</row>
    <row r="394" ht="12.0" customHeight="1">
      <c r="A394" s="15"/>
      <c r="B394" s="15"/>
      <c r="C394" s="15"/>
      <c r="D394" s="310"/>
      <c r="E394" s="311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</row>
    <row r="395" ht="12.0" customHeight="1">
      <c r="A395" s="15"/>
      <c r="B395" s="15"/>
      <c r="C395" s="15"/>
      <c r="D395" s="310"/>
      <c r="E395" s="31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</row>
    <row r="396" ht="12.0" customHeight="1">
      <c r="A396" s="15"/>
      <c r="B396" s="15"/>
      <c r="C396" s="15"/>
      <c r="D396" s="310"/>
      <c r="E396" s="311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</row>
    <row r="397" ht="12.0" customHeight="1">
      <c r="A397" s="15"/>
      <c r="B397" s="15"/>
      <c r="C397" s="15"/>
      <c r="D397" s="310"/>
      <c r="E397" s="311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</row>
    <row r="398" ht="12.0" customHeight="1">
      <c r="A398" s="15"/>
      <c r="B398" s="15"/>
      <c r="C398" s="15"/>
      <c r="D398" s="310"/>
      <c r="E398" s="311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</row>
    <row r="399" ht="12.0" customHeight="1">
      <c r="A399" s="15"/>
      <c r="B399" s="15"/>
      <c r="C399" s="15"/>
      <c r="D399" s="310"/>
      <c r="E399" s="311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</row>
    <row r="400" ht="12.0" customHeight="1">
      <c r="A400" s="15"/>
      <c r="B400" s="15"/>
      <c r="C400" s="15"/>
      <c r="D400" s="310"/>
      <c r="E400" s="311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</row>
    <row r="401" ht="12.0" customHeight="1">
      <c r="A401" s="15"/>
      <c r="B401" s="15"/>
      <c r="C401" s="15"/>
      <c r="D401" s="310"/>
      <c r="E401" s="311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</row>
    <row r="402" ht="12.0" customHeight="1">
      <c r="A402" s="15"/>
      <c r="B402" s="15"/>
      <c r="C402" s="15"/>
      <c r="D402" s="310"/>
      <c r="E402" s="311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</row>
    <row r="403" ht="12.0" customHeight="1">
      <c r="A403" s="15"/>
      <c r="B403" s="15"/>
      <c r="C403" s="15"/>
      <c r="D403" s="310"/>
      <c r="E403" s="311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</row>
    <row r="404" ht="12.0" customHeight="1">
      <c r="A404" s="15"/>
      <c r="B404" s="15"/>
      <c r="C404" s="15"/>
      <c r="D404" s="310"/>
      <c r="E404" s="311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</row>
    <row r="405" ht="12.0" customHeight="1">
      <c r="A405" s="15"/>
      <c r="B405" s="15"/>
      <c r="C405" s="15"/>
      <c r="D405" s="310"/>
      <c r="E405" s="311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</row>
    <row r="406" ht="12.0" customHeight="1">
      <c r="A406" s="15"/>
      <c r="B406" s="15"/>
      <c r="C406" s="15"/>
      <c r="D406" s="310"/>
      <c r="E406" s="311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</row>
    <row r="407" ht="12.0" customHeight="1">
      <c r="A407" s="15"/>
      <c r="B407" s="15"/>
      <c r="C407" s="15"/>
      <c r="D407" s="310"/>
      <c r="E407" s="311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</row>
    <row r="408" ht="12.0" customHeight="1">
      <c r="A408" s="15"/>
      <c r="B408" s="15"/>
      <c r="C408" s="15"/>
      <c r="D408" s="310"/>
      <c r="E408" s="311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</row>
    <row r="409" ht="12.0" customHeight="1">
      <c r="A409" s="15"/>
      <c r="B409" s="15"/>
      <c r="C409" s="15"/>
      <c r="D409" s="310"/>
      <c r="E409" s="311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</row>
    <row r="410" ht="12.0" customHeight="1">
      <c r="A410" s="15"/>
      <c r="B410" s="15"/>
      <c r="C410" s="15"/>
      <c r="D410" s="310"/>
      <c r="E410" s="311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</row>
    <row r="411" ht="12.0" customHeight="1">
      <c r="A411" s="15"/>
      <c r="B411" s="15"/>
      <c r="C411" s="15"/>
      <c r="D411" s="310"/>
      <c r="E411" s="311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</row>
    <row r="412" ht="12.0" customHeight="1">
      <c r="A412" s="15"/>
      <c r="B412" s="15"/>
      <c r="C412" s="15"/>
      <c r="D412" s="310"/>
      <c r="E412" s="311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</row>
    <row r="413" ht="12.0" customHeight="1">
      <c r="A413" s="15"/>
      <c r="B413" s="15"/>
      <c r="C413" s="15"/>
      <c r="D413" s="310"/>
      <c r="E413" s="311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</row>
    <row r="414" ht="12.0" customHeight="1">
      <c r="A414" s="15"/>
      <c r="B414" s="15"/>
      <c r="C414" s="15"/>
      <c r="D414" s="310"/>
      <c r="E414" s="311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</row>
    <row r="415" ht="12.0" customHeight="1">
      <c r="A415" s="15"/>
      <c r="B415" s="15"/>
      <c r="C415" s="15"/>
      <c r="D415" s="310"/>
      <c r="E415" s="311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</row>
    <row r="416" ht="12.0" customHeight="1">
      <c r="A416" s="15"/>
      <c r="B416" s="15"/>
      <c r="C416" s="15"/>
      <c r="D416" s="310"/>
      <c r="E416" s="311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</row>
    <row r="417" ht="12.0" customHeight="1">
      <c r="A417" s="15"/>
      <c r="B417" s="15"/>
      <c r="C417" s="15"/>
      <c r="D417" s="310"/>
      <c r="E417" s="311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</row>
    <row r="418" ht="12.0" customHeight="1">
      <c r="A418" s="15"/>
      <c r="B418" s="15"/>
      <c r="C418" s="15"/>
      <c r="D418" s="310"/>
      <c r="E418" s="311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</row>
    <row r="419" ht="12.0" customHeight="1">
      <c r="A419" s="15"/>
      <c r="B419" s="15"/>
      <c r="C419" s="15"/>
      <c r="D419" s="310"/>
      <c r="E419" s="311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</row>
    <row r="420" ht="12.0" customHeight="1">
      <c r="A420" s="15"/>
      <c r="B420" s="15"/>
      <c r="C420" s="15"/>
      <c r="D420" s="310"/>
      <c r="E420" s="311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</row>
    <row r="421" ht="12.0" customHeight="1">
      <c r="A421" s="15"/>
      <c r="B421" s="15"/>
      <c r="C421" s="15"/>
      <c r="D421" s="310"/>
      <c r="E421" s="311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</row>
    <row r="422" ht="12.0" customHeight="1">
      <c r="A422" s="15"/>
      <c r="B422" s="15"/>
      <c r="C422" s="15"/>
      <c r="D422" s="310"/>
      <c r="E422" s="311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</row>
    <row r="423" ht="12.0" customHeight="1">
      <c r="A423" s="15"/>
      <c r="B423" s="15"/>
      <c r="C423" s="15"/>
      <c r="D423" s="310"/>
      <c r="E423" s="311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</row>
    <row r="424" ht="12.0" customHeight="1">
      <c r="A424" s="15"/>
      <c r="B424" s="15"/>
      <c r="C424" s="15"/>
      <c r="D424" s="310"/>
      <c r="E424" s="311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</row>
    <row r="425" ht="12.0" customHeight="1">
      <c r="A425" s="15"/>
      <c r="B425" s="15"/>
      <c r="C425" s="15"/>
      <c r="D425" s="310"/>
      <c r="E425" s="311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</row>
    <row r="426" ht="12.0" customHeight="1">
      <c r="A426" s="15"/>
      <c r="B426" s="15"/>
      <c r="C426" s="15"/>
      <c r="D426" s="310"/>
      <c r="E426" s="311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</row>
    <row r="427" ht="12.0" customHeight="1">
      <c r="A427" s="15"/>
      <c r="B427" s="15"/>
      <c r="C427" s="15"/>
      <c r="D427" s="310"/>
      <c r="E427" s="311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</row>
    <row r="428" ht="12.0" customHeight="1">
      <c r="A428" s="15"/>
      <c r="B428" s="15"/>
      <c r="C428" s="15"/>
      <c r="D428" s="310"/>
      <c r="E428" s="311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</row>
    <row r="429" ht="12.0" customHeight="1">
      <c r="A429" s="15"/>
      <c r="B429" s="15"/>
      <c r="C429" s="15"/>
      <c r="D429" s="310"/>
      <c r="E429" s="311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</row>
    <row r="430" ht="12.0" customHeight="1">
      <c r="A430" s="15"/>
      <c r="B430" s="15"/>
      <c r="C430" s="15"/>
      <c r="D430" s="310"/>
      <c r="E430" s="311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</row>
    <row r="431" ht="12.0" customHeight="1">
      <c r="A431" s="15"/>
      <c r="B431" s="15"/>
      <c r="C431" s="15"/>
      <c r="D431" s="310"/>
      <c r="E431" s="311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</row>
    <row r="432" ht="12.0" customHeight="1">
      <c r="A432" s="15"/>
      <c r="B432" s="15"/>
      <c r="C432" s="15"/>
      <c r="D432" s="310"/>
      <c r="E432" s="311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</row>
    <row r="433" ht="12.0" customHeight="1">
      <c r="A433" s="15"/>
      <c r="B433" s="15"/>
      <c r="C433" s="15"/>
      <c r="D433" s="310"/>
      <c r="E433" s="311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</row>
    <row r="434" ht="12.0" customHeight="1">
      <c r="A434" s="15"/>
      <c r="B434" s="15"/>
      <c r="C434" s="15"/>
      <c r="D434" s="310"/>
      <c r="E434" s="311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</row>
    <row r="435" ht="12.0" customHeight="1">
      <c r="A435" s="15"/>
      <c r="B435" s="15"/>
      <c r="C435" s="15"/>
      <c r="D435" s="310"/>
      <c r="E435" s="311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</row>
    <row r="436" ht="12.0" customHeight="1">
      <c r="A436" s="15"/>
      <c r="B436" s="15"/>
      <c r="C436" s="15"/>
      <c r="D436" s="310"/>
      <c r="E436" s="311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</row>
    <row r="437" ht="12.0" customHeight="1">
      <c r="A437" s="15"/>
      <c r="B437" s="15"/>
      <c r="C437" s="15"/>
      <c r="D437" s="310"/>
      <c r="E437" s="311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</row>
    <row r="438" ht="12.0" customHeight="1">
      <c r="A438" s="15"/>
      <c r="B438" s="15"/>
      <c r="C438" s="15"/>
      <c r="D438" s="310"/>
      <c r="E438" s="311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</row>
    <row r="439" ht="12.0" customHeight="1">
      <c r="A439" s="15"/>
      <c r="B439" s="15"/>
      <c r="C439" s="15"/>
      <c r="D439" s="310"/>
      <c r="E439" s="311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</row>
    <row r="440" ht="12.0" customHeight="1">
      <c r="A440" s="15"/>
      <c r="B440" s="15"/>
      <c r="C440" s="15"/>
      <c r="D440" s="310"/>
      <c r="E440" s="311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</row>
    <row r="441" ht="12.0" customHeight="1">
      <c r="A441" s="15"/>
      <c r="B441" s="15"/>
      <c r="C441" s="15"/>
      <c r="D441" s="310"/>
      <c r="E441" s="311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</row>
    <row r="442" ht="12.0" customHeight="1">
      <c r="A442" s="15"/>
      <c r="B442" s="15"/>
      <c r="C442" s="15"/>
      <c r="D442" s="310"/>
      <c r="E442" s="311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</row>
    <row r="443" ht="12.0" customHeight="1">
      <c r="A443" s="15"/>
      <c r="B443" s="15"/>
      <c r="C443" s="15"/>
      <c r="D443" s="310"/>
      <c r="E443" s="311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</row>
    <row r="444" ht="12.0" customHeight="1">
      <c r="A444" s="15"/>
      <c r="B444" s="15"/>
      <c r="C444" s="15"/>
      <c r="D444" s="310"/>
      <c r="E444" s="311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</row>
    <row r="445" ht="12.0" customHeight="1">
      <c r="A445" s="15"/>
      <c r="B445" s="15"/>
      <c r="C445" s="15"/>
      <c r="D445" s="310"/>
      <c r="E445" s="311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</row>
    <row r="446" ht="12.0" customHeight="1">
      <c r="A446" s="15"/>
      <c r="B446" s="15"/>
      <c r="C446" s="15"/>
      <c r="D446" s="310"/>
      <c r="E446" s="311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</row>
    <row r="447" ht="12.0" customHeight="1">
      <c r="A447" s="15"/>
      <c r="B447" s="15"/>
      <c r="C447" s="15"/>
      <c r="D447" s="310"/>
      <c r="E447" s="311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</row>
    <row r="448" ht="12.0" customHeight="1">
      <c r="A448" s="15"/>
      <c r="B448" s="15"/>
      <c r="C448" s="15"/>
      <c r="D448" s="310"/>
      <c r="E448" s="311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</row>
    <row r="449" ht="12.0" customHeight="1">
      <c r="A449" s="15"/>
      <c r="B449" s="15"/>
      <c r="C449" s="15"/>
      <c r="D449" s="310"/>
      <c r="E449" s="311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</row>
    <row r="450" ht="12.0" customHeight="1">
      <c r="A450" s="15"/>
      <c r="B450" s="15"/>
      <c r="C450" s="15"/>
      <c r="D450" s="310"/>
      <c r="E450" s="311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</row>
    <row r="451" ht="12.0" customHeight="1">
      <c r="A451" s="15"/>
      <c r="B451" s="15"/>
      <c r="C451" s="15"/>
      <c r="D451" s="310"/>
      <c r="E451" s="311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</row>
    <row r="452" ht="12.0" customHeight="1">
      <c r="A452" s="15"/>
      <c r="B452" s="15"/>
      <c r="C452" s="15"/>
      <c r="D452" s="310"/>
      <c r="E452" s="311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</row>
    <row r="453" ht="12.0" customHeight="1">
      <c r="A453" s="15"/>
      <c r="B453" s="15"/>
      <c r="C453" s="15"/>
      <c r="D453" s="310"/>
      <c r="E453" s="311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</row>
    <row r="454" ht="12.0" customHeight="1">
      <c r="A454" s="15"/>
      <c r="B454" s="15"/>
      <c r="C454" s="15"/>
      <c r="D454" s="310"/>
      <c r="E454" s="311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</row>
    <row r="455" ht="12.0" customHeight="1">
      <c r="A455" s="15"/>
      <c r="B455" s="15"/>
      <c r="C455" s="15"/>
      <c r="D455" s="310"/>
      <c r="E455" s="311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</row>
    <row r="456" ht="12.0" customHeight="1">
      <c r="A456" s="15"/>
      <c r="B456" s="15"/>
      <c r="C456" s="15"/>
      <c r="D456" s="310"/>
      <c r="E456" s="311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</row>
    <row r="457" ht="12.0" customHeight="1">
      <c r="A457" s="15"/>
      <c r="B457" s="15"/>
      <c r="C457" s="15"/>
      <c r="D457" s="310"/>
      <c r="E457" s="311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</row>
    <row r="458" ht="12.0" customHeight="1">
      <c r="A458" s="15"/>
      <c r="B458" s="15"/>
      <c r="C458" s="15"/>
      <c r="D458" s="310"/>
      <c r="E458" s="311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</row>
    <row r="459" ht="12.0" customHeight="1">
      <c r="A459" s="15"/>
      <c r="B459" s="15"/>
      <c r="C459" s="15"/>
      <c r="D459" s="310"/>
      <c r="E459" s="311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</row>
    <row r="460" ht="12.0" customHeight="1">
      <c r="A460" s="15"/>
      <c r="B460" s="15"/>
      <c r="C460" s="15"/>
      <c r="D460" s="310"/>
      <c r="E460" s="311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</row>
    <row r="461" ht="12.0" customHeight="1">
      <c r="A461" s="15"/>
      <c r="B461" s="15"/>
      <c r="C461" s="15"/>
      <c r="D461" s="310"/>
      <c r="E461" s="311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</row>
    <row r="462" ht="12.0" customHeight="1">
      <c r="A462" s="15"/>
      <c r="B462" s="15"/>
      <c r="C462" s="15"/>
      <c r="D462" s="310"/>
      <c r="E462" s="311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</row>
    <row r="463" ht="12.0" customHeight="1">
      <c r="A463" s="15"/>
      <c r="B463" s="15"/>
      <c r="C463" s="15"/>
      <c r="D463" s="310"/>
      <c r="E463" s="311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</row>
    <row r="464" ht="12.0" customHeight="1">
      <c r="A464" s="15"/>
      <c r="B464" s="15"/>
      <c r="C464" s="15"/>
      <c r="D464" s="310"/>
      <c r="E464" s="311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</row>
    <row r="465" ht="12.0" customHeight="1">
      <c r="A465" s="15"/>
      <c r="B465" s="15"/>
      <c r="C465" s="15"/>
      <c r="D465" s="310"/>
      <c r="E465" s="311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</row>
    <row r="466" ht="12.0" customHeight="1">
      <c r="A466" s="15"/>
      <c r="B466" s="15"/>
      <c r="C466" s="15"/>
      <c r="D466" s="310"/>
      <c r="E466" s="311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</row>
    <row r="467" ht="12.0" customHeight="1">
      <c r="A467" s="15"/>
      <c r="B467" s="15"/>
      <c r="C467" s="15"/>
      <c r="D467" s="310"/>
      <c r="E467" s="311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</row>
    <row r="468" ht="12.0" customHeight="1">
      <c r="A468" s="15"/>
      <c r="B468" s="15"/>
      <c r="C468" s="15"/>
      <c r="D468" s="310"/>
      <c r="E468" s="311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</row>
    <row r="469" ht="12.0" customHeight="1">
      <c r="A469" s="15"/>
      <c r="B469" s="15"/>
      <c r="C469" s="15"/>
      <c r="D469" s="310"/>
      <c r="E469" s="311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</row>
    <row r="470" ht="12.0" customHeight="1">
      <c r="A470" s="15"/>
      <c r="B470" s="15"/>
      <c r="C470" s="15"/>
      <c r="D470" s="310"/>
      <c r="E470" s="311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</row>
    <row r="471" ht="12.0" customHeight="1">
      <c r="A471" s="15"/>
      <c r="B471" s="15"/>
      <c r="C471" s="15"/>
      <c r="D471" s="310"/>
      <c r="E471" s="311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</row>
    <row r="472" ht="12.0" customHeight="1">
      <c r="A472" s="15"/>
      <c r="B472" s="15"/>
      <c r="C472" s="15"/>
      <c r="D472" s="310"/>
      <c r="E472" s="311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</row>
    <row r="473" ht="12.0" customHeight="1">
      <c r="A473" s="15"/>
      <c r="B473" s="15"/>
      <c r="C473" s="15"/>
      <c r="D473" s="310"/>
      <c r="E473" s="311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</row>
    <row r="474" ht="12.0" customHeight="1">
      <c r="A474" s="15"/>
      <c r="B474" s="15"/>
      <c r="C474" s="15"/>
      <c r="D474" s="310"/>
      <c r="E474" s="311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</row>
    <row r="475" ht="12.0" customHeight="1">
      <c r="A475" s="15"/>
      <c r="B475" s="15"/>
      <c r="C475" s="15"/>
      <c r="D475" s="310"/>
      <c r="E475" s="311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</row>
    <row r="476" ht="12.0" customHeight="1">
      <c r="A476" s="15"/>
      <c r="B476" s="15"/>
      <c r="C476" s="15"/>
      <c r="D476" s="310"/>
      <c r="E476" s="311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</row>
    <row r="477" ht="12.0" customHeight="1">
      <c r="A477" s="15"/>
      <c r="B477" s="15"/>
      <c r="C477" s="15"/>
      <c r="D477" s="310"/>
      <c r="E477" s="311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</row>
    <row r="478" ht="12.0" customHeight="1">
      <c r="A478" s="15"/>
      <c r="B478" s="15"/>
      <c r="C478" s="15"/>
      <c r="D478" s="310"/>
      <c r="E478" s="311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</row>
    <row r="479" ht="12.0" customHeight="1">
      <c r="A479" s="15"/>
      <c r="B479" s="15"/>
      <c r="C479" s="15"/>
      <c r="D479" s="310"/>
      <c r="E479" s="311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</row>
    <row r="480" ht="12.0" customHeight="1">
      <c r="A480" s="15"/>
      <c r="B480" s="15"/>
      <c r="C480" s="15"/>
      <c r="D480" s="310"/>
      <c r="E480" s="311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</row>
    <row r="481" ht="12.0" customHeight="1">
      <c r="A481" s="15"/>
      <c r="B481" s="15"/>
      <c r="C481" s="15"/>
      <c r="D481" s="310"/>
      <c r="E481" s="311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</row>
    <row r="482" ht="12.0" customHeight="1">
      <c r="A482" s="15"/>
      <c r="B482" s="15"/>
      <c r="C482" s="15"/>
      <c r="D482" s="310"/>
      <c r="E482" s="311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</row>
    <row r="483" ht="12.0" customHeight="1">
      <c r="A483" s="15"/>
      <c r="B483" s="15"/>
      <c r="C483" s="15"/>
      <c r="D483" s="310"/>
      <c r="E483" s="311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</row>
    <row r="484" ht="12.0" customHeight="1">
      <c r="A484" s="15"/>
      <c r="B484" s="15"/>
      <c r="C484" s="15"/>
      <c r="D484" s="310"/>
      <c r="E484" s="311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</row>
    <row r="485" ht="12.0" customHeight="1">
      <c r="A485" s="15"/>
      <c r="B485" s="15"/>
      <c r="C485" s="15"/>
      <c r="D485" s="310"/>
      <c r="E485" s="311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</row>
    <row r="486" ht="12.0" customHeight="1">
      <c r="A486" s="15"/>
      <c r="B486" s="15"/>
      <c r="C486" s="15"/>
      <c r="D486" s="310"/>
      <c r="E486" s="311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</row>
    <row r="487" ht="12.0" customHeight="1">
      <c r="A487" s="15"/>
      <c r="B487" s="15"/>
      <c r="C487" s="15"/>
      <c r="D487" s="310"/>
      <c r="E487" s="311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</row>
    <row r="488" ht="12.0" customHeight="1">
      <c r="A488" s="15"/>
      <c r="B488" s="15"/>
      <c r="C488" s="15"/>
      <c r="D488" s="310"/>
      <c r="E488" s="311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</row>
    <row r="489" ht="12.0" customHeight="1">
      <c r="A489" s="15"/>
      <c r="B489" s="15"/>
      <c r="C489" s="15"/>
      <c r="D489" s="310"/>
      <c r="E489" s="311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</row>
    <row r="490" ht="12.0" customHeight="1">
      <c r="A490" s="15"/>
      <c r="B490" s="15"/>
      <c r="C490" s="15"/>
      <c r="D490" s="310"/>
      <c r="E490" s="311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</row>
    <row r="491" ht="12.0" customHeight="1">
      <c r="A491" s="15"/>
      <c r="B491" s="15"/>
      <c r="C491" s="15"/>
      <c r="D491" s="310"/>
      <c r="E491" s="311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</row>
    <row r="492" ht="12.0" customHeight="1">
      <c r="A492" s="15"/>
      <c r="B492" s="15"/>
      <c r="C492" s="15"/>
      <c r="D492" s="310"/>
      <c r="E492" s="311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</row>
    <row r="493" ht="12.0" customHeight="1">
      <c r="A493" s="15"/>
      <c r="B493" s="15"/>
      <c r="C493" s="15"/>
      <c r="D493" s="310"/>
      <c r="E493" s="311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</row>
    <row r="494" ht="12.0" customHeight="1">
      <c r="A494" s="15"/>
      <c r="B494" s="15"/>
      <c r="C494" s="15"/>
      <c r="D494" s="310"/>
      <c r="E494" s="311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</row>
    <row r="495" ht="12.0" customHeight="1">
      <c r="A495" s="15"/>
      <c r="B495" s="15"/>
      <c r="C495" s="15"/>
      <c r="D495" s="310"/>
      <c r="E495" s="311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</row>
    <row r="496" ht="12.0" customHeight="1">
      <c r="A496" s="15"/>
      <c r="B496" s="15"/>
      <c r="C496" s="15"/>
      <c r="D496" s="310"/>
      <c r="E496" s="311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</row>
    <row r="497" ht="12.0" customHeight="1">
      <c r="A497" s="15"/>
      <c r="B497" s="15"/>
      <c r="C497" s="15"/>
      <c r="D497" s="310"/>
      <c r="E497" s="311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</row>
    <row r="498" ht="12.0" customHeight="1">
      <c r="A498" s="15"/>
      <c r="B498" s="15"/>
      <c r="C498" s="15"/>
      <c r="D498" s="310"/>
      <c r="E498" s="311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</row>
    <row r="499" ht="12.0" customHeight="1">
      <c r="A499" s="15"/>
      <c r="B499" s="15"/>
      <c r="C499" s="15"/>
      <c r="D499" s="310"/>
      <c r="E499" s="311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</row>
    <row r="500" ht="12.0" customHeight="1">
      <c r="A500" s="15"/>
      <c r="B500" s="15"/>
      <c r="C500" s="15"/>
      <c r="D500" s="310"/>
      <c r="E500" s="311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</row>
    <row r="501" ht="12.0" customHeight="1">
      <c r="A501" s="15"/>
      <c r="B501" s="15"/>
      <c r="C501" s="15"/>
      <c r="D501" s="310"/>
      <c r="E501" s="311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</row>
    <row r="502" ht="12.0" customHeight="1">
      <c r="A502" s="15"/>
      <c r="B502" s="15"/>
      <c r="C502" s="15"/>
      <c r="D502" s="310"/>
      <c r="E502" s="311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</row>
    <row r="503" ht="12.0" customHeight="1">
      <c r="A503" s="15"/>
      <c r="B503" s="15"/>
      <c r="C503" s="15"/>
      <c r="D503" s="310"/>
      <c r="E503" s="311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</row>
    <row r="504" ht="12.0" customHeight="1">
      <c r="A504" s="15"/>
      <c r="B504" s="15"/>
      <c r="C504" s="15"/>
      <c r="D504" s="310"/>
      <c r="E504" s="311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</row>
    <row r="505" ht="12.0" customHeight="1">
      <c r="A505" s="15"/>
      <c r="B505" s="15"/>
      <c r="C505" s="15"/>
      <c r="D505" s="310"/>
      <c r="E505" s="311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</row>
    <row r="506" ht="12.0" customHeight="1">
      <c r="A506" s="15"/>
      <c r="B506" s="15"/>
      <c r="C506" s="15"/>
      <c r="D506" s="310"/>
      <c r="E506" s="311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</row>
    <row r="507" ht="12.0" customHeight="1">
      <c r="A507" s="15"/>
      <c r="B507" s="15"/>
      <c r="C507" s="15"/>
      <c r="D507" s="310"/>
      <c r="E507" s="311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</row>
    <row r="508" ht="12.0" customHeight="1">
      <c r="A508" s="15"/>
      <c r="B508" s="15"/>
      <c r="C508" s="15"/>
      <c r="D508" s="310"/>
      <c r="E508" s="311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</row>
    <row r="509" ht="12.0" customHeight="1">
      <c r="A509" s="15"/>
      <c r="B509" s="15"/>
      <c r="C509" s="15"/>
      <c r="D509" s="310"/>
      <c r="E509" s="311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</row>
    <row r="510" ht="12.0" customHeight="1">
      <c r="A510" s="15"/>
      <c r="B510" s="15"/>
      <c r="C510" s="15"/>
      <c r="D510" s="310"/>
      <c r="E510" s="311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</row>
    <row r="511" ht="12.0" customHeight="1">
      <c r="A511" s="15"/>
      <c r="B511" s="15"/>
      <c r="C511" s="15"/>
      <c r="D511" s="310"/>
      <c r="E511" s="311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</row>
    <row r="512" ht="12.0" customHeight="1">
      <c r="A512" s="15"/>
      <c r="B512" s="15"/>
      <c r="C512" s="15"/>
      <c r="D512" s="310"/>
      <c r="E512" s="311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</row>
    <row r="513" ht="12.0" customHeight="1">
      <c r="A513" s="15"/>
      <c r="B513" s="15"/>
      <c r="C513" s="15"/>
      <c r="D513" s="310"/>
      <c r="E513" s="311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</row>
    <row r="514" ht="12.0" customHeight="1">
      <c r="A514" s="15"/>
      <c r="B514" s="15"/>
      <c r="C514" s="15"/>
      <c r="D514" s="310"/>
      <c r="E514" s="311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</row>
    <row r="515" ht="12.0" customHeight="1">
      <c r="A515" s="15"/>
      <c r="B515" s="15"/>
      <c r="C515" s="15"/>
      <c r="D515" s="310"/>
      <c r="E515" s="311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</row>
    <row r="516" ht="12.0" customHeight="1">
      <c r="A516" s="15"/>
      <c r="B516" s="15"/>
      <c r="C516" s="15"/>
      <c r="D516" s="310"/>
      <c r="E516" s="311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</row>
    <row r="517" ht="12.0" customHeight="1">
      <c r="A517" s="15"/>
      <c r="B517" s="15"/>
      <c r="C517" s="15"/>
      <c r="D517" s="310"/>
      <c r="E517" s="311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</row>
    <row r="518" ht="12.0" customHeight="1">
      <c r="A518" s="15"/>
      <c r="B518" s="15"/>
      <c r="C518" s="15"/>
      <c r="D518" s="310"/>
      <c r="E518" s="311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</row>
    <row r="519" ht="12.0" customHeight="1">
      <c r="A519" s="15"/>
      <c r="B519" s="15"/>
      <c r="C519" s="15"/>
      <c r="D519" s="310"/>
      <c r="E519" s="311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</row>
    <row r="520" ht="12.0" customHeight="1">
      <c r="A520" s="15"/>
      <c r="B520" s="15"/>
      <c r="C520" s="15"/>
      <c r="D520" s="310"/>
      <c r="E520" s="311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</row>
    <row r="521" ht="12.0" customHeight="1">
      <c r="A521" s="15"/>
      <c r="B521" s="15"/>
      <c r="C521" s="15"/>
      <c r="D521" s="310"/>
      <c r="E521" s="311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</row>
    <row r="522" ht="12.0" customHeight="1">
      <c r="A522" s="15"/>
      <c r="B522" s="15"/>
      <c r="C522" s="15"/>
      <c r="D522" s="310"/>
      <c r="E522" s="311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</row>
    <row r="523" ht="12.0" customHeight="1">
      <c r="A523" s="15"/>
      <c r="B523" s="15"/>
      <c r="C523" s="15"/>
      <c r="D523" s="310"/>
      <c r="E523" s="311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</row>
    <row r="524" ht="12.0" customHeight="1">
      <c r="A524" s="15"/>
      <c r="B524" s="15"/>
      <c r="C524" s="15"/>
      <c r="D524" s="310"/>
      <c r="E524" s="311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</row>
    <row r="525" ht="12.0" customHeight="1">
      <c r="A525" s="15"/>
      <c r="B525" s="15"/>
      <c r="C525" s="15"/>
      <c r="D525" s="310"/>
      <c r="E525" s="311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</row>
    <row r="526" ht="12.0" customHeight="1">
      <c r="A526" s="15"/>
      <c r="B526" s="15"/>
      <c r="C526" s="15"/>
      <c r="D526" s="310"/>
      <c r="E526" s="311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</row>
    <row r="527" ht="12.0" customHeight="1">
      <c r="A527" s="15"/>
      <c r="B527" s="15"/>
      <c r="C527" s="15"/>
      <c r="D527" s="310"/>
      <c r="E527" s="311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</row>
    <row r="528" ht="12.0" customHeight="1">
      <c r="A528" s="15"/>
      <c r="B528" s="15"/>
      <c r="C528" s="15"/>
      <c r="D528" s="310"/>
      <c r="E528" s="311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</row>
    <row r="529" ht="12.0" customHeight="1">
      <c r="A529" s="15"/>
      <c r="B529" s="15"/>
      <c r="C529" s="15"/>
      <c r="D529" s="310"/>
      <c r="E529" s="311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</row>
    <row r="530" ht="12.0" customHeight="1">
      <c r="A530" s="15"/>
      <c r="B530" s="15"/>
      <c r="C530" s="15"/>
      <c r="D530" s="310"/>
      <c r="E530" s="311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</row>
    <row r="531" ht="12.0" customHeight="1">
      <c r="A531" s="15"/>
      <c r="B531" s="15"/>
      <c r="C531" s="15"/>
      <c r="D531" s="310"/>
      <c r="E531" s="311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</row>
    <row r="532" ht="12.0" customHeight="1">
      <c r="A532" s="15"/>
      <c r="B532" s="15"/>
      <c r="C532" s="15"/>
      <c r="D532" s="310"/>
      <c r="E532" s="311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</row>
    <row r="533" ht="12.0" customHeight="1">
      <c r="A533" s="15"/>
      <c r="B533" s="15"/>
      <c r="C533" s="15"/>
      <c r="D533" s="310"/>
      <c r="E533" s="311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</row>
    <row r="534" ht="12.0" customHeight="1">
      <c r="A534" s="15"/>
      <c r="B534" s="15"/>
      <c r="C534" s="15"/>
      <c r="D534" s="310"/>
      <c r="E534" s="311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</row>
    <row r="535" ht="12.0" customHeight="1">
      <c r="A535" s="15"/>
      <c r="B535" s="15"/>
      <c r="C535" s="15"/>
      <c r="D535" s="310"/>
      <c r="E535" s="311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</row>
    <row r="536" ht="12.0" customHeight="1">
      <c r="A536" s="15"/>
      <c r="B536" s="15"/>
      <c r="C536" s="15"/>
      <c r="D536" s="310"/>
      <c r="E536" s="311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</row>
    <row r="537" ht="12.0" customHeight="1">
      <c r="A537" s="15"/>
      <c r="B537" s="15"/>
      <c r="C537" s="15"/>
      <c r="D537" s="310"/>
      <c r="E537" s="311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</row>
    <row r="538" ht="12.0" customHeight="1">
      <c r="A538" s="15"/>
      <c r="B538" s="15"/>
      <c r="C538" s="15"/>
      <c r="D538" s="310"/>
      <c r="E538" s="311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</row>
    <row r="539" ht="12.0" customHeight="1">
      <c r="A539" s="15"/>
      <c r="B539" s="15"/>
      <c r="C539" s="15"/>
      <c r="D539" s="310"/>
      <c r="E539" s="311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</row>
    <row r="540" ht="12.0" customHeight="1">
      <c r="A540" s="15"/>
      <c r="B540" s="15"/>
      <c r="C540" s="15"/>
      <c r="D540" s="310"/>
      <c r="E540" s="311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</row>
    <row r="541" ht="12.0" customHeight="1">
      <c r="A541" s="15"/>
      <c r="B541" s="15"/>
      <c r="C541" s="15"/>
      <c r="D541" s="310"/>
      <c r="E541" s="311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</row>
    <row r="542" ht="12.0" customHeight="1">
      <c r="A542" s="15"/>
      <c r="B542" s="15"/>
      <c r="C542" s="15"/>
      <c r="D542" s="310"/>
      <c r="E542" s="311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</row>
    <row r="543" ht="12.0" customHeight="1">
      <c r="A543" s="15"/>
      <c r="B543" s="15"/>
      <c r="C543" s="15"/>
      <c r="D543" s="310"/>
      <c r="E543" s="311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</row>
    <row r="544" ht="12.0" customHeight="1">
      <c r="A544" s="15"/>
      <c r="B544" s="15"/>
      <c r="C544" s="15"/>
      <c r="D544" s="310"/>
      <c r="E544" s="311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</row>
    <row r="545" ht="12.0" customHeight="1">
      <c r="A545" s="15"/>
      <c r="B545" s="15"/>
      <c r="C545" s="15"/>
      <c r="D545" s="310"/>
      <c r="E545" s="311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</row>
    <row r="546" ht="12.0" customHeight="1">
      <c r="A546" s="15"/>
      <c r="B546" s="15"/>
      <c r="C546" s="15"/>
      <c r="D546" s="310"/>
      <c r="E546" s="311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</row>
    <row r="547" ht="12.0" customHeight="1">
      <c r="A547" s="15"/>
      <c r="B547" s="15"/>
      <c r="C547" s="15"/>
      <c r="D547" s="310"/>
      <c r="E547" s="311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</row>
    <row r="548" ht="12.0" customHeight="1">
      <c r="A548" s="15"/>
      <c r="B548" s="15"/>
      <c r="C548" s="15"/>
      <c r="D548" s="310"/>
      <c r="E548" s="311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</row>
    <row r="549" ht="12.0" customHeight="1">
      <c r="A549" s="15"/>
      <c r="B549" s="15"/>
      <c r="C549" s="15"/>
      <c r="D549" s="310"/>
      <c r="E549" s="311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</row>
    <row r="550" ht="12.0" customHeight="1">
      <c r="A550" s="15"/>
      <c r="B550" s="15"/>
      <c r="C550" s="15"/>
      <c r="D550" s="310"/>
      <c r="E550" s="311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</row>
    <row r="551" ht="12.0" customHeight="1">
      <c r="A551" s="15"/>
      <c r="B551" s="15"/>
      <c r="C551" s="15"/>
      <c r="D551" s="310"/>
      <c r="E551" s="311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</row>
    <row r="552" ht="12.0" customHeight="1">
      <c r="A552" s="15"/>
      <c r="B552" s="15"/>
      <c r="C552" s="15"/>
      <c r="D552" s="310"/>
      <c r="E552" s="311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</row>
    <row r="553" ht="12.0" customHeight="1">
      <c r="A553" s="15"/>
      <c r="B553" s="15"/>
      <c r="C553" s="15"/>
      <c r="D553" s="310"/>
      <c r="E553" s="311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</row>
    <row r="554" ht="12.0" customHeight="1">
      <c r="A554" s="15"/>
      <c r="B554" s="15"/>
      <c r="C554" s="15"/>
      <c r="D554" s="310"/>
      <c r="E554" s="311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</row>
    <row r="555" ht="12.0" customHeight="1">
      <c r="A555" s="15"/>
      <c r="B555" s="15"/>
      <c r="C555" s="15"/>
      <c r="D555" s="310"/>
      <c r="E555" s="311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</row>
    <row r="556" ht="12.0" customHeight="1">
      <c r="A556" s="15"/>
      <c r="B556" s="15"/>
      <c r="C556" s="15"/>
      <c r="D556" s="310"/>
      <c r="E556" s="311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</row>
    <row r="557" ht="12.0" customHeight="1">
      <c r="A557" s="15"/>
      <c r="B557" s="15"/>
      <c r="C557" s="15"/>
      <c r="D557" s="310"/>
      <c r="E557" s="311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</row>
    <row r="558" ht="12.0" customHeight="1">
      <c r="A558" s="15"/>
      <c r="B558" s="15"/>
      <c r="C558" s="15"/>
      <c r="D558" s="310"/>
      <c r="E558" s="311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</row>
    <row r="559" ht="12.0" customHeight="1">
      <c r="A559" s="15"/>
      <c r="B559" s="15"/>
      <c r="C559" s="15"/>
      <c r="D559" s="310"/>
      <c r="E559" s="311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</row>
    <row r="560" ht="12.0" customHeight="1">
      <c r="A560" s="15"/>
      <c r="B560" s="15"/>
      <c r="C560" s="15"/>
      <c r="D560" s="310"/>
      <c r="E560" s="311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</row>
    <row r="561" ht="12.0" customHeight="1">
      <c r="A561" s="15"/>
      <c r="B561" s="15"/>
      <c r="C561" s="15"/>
      <c r="D561" s="310"/>
      <c r="E561" s="311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</row>
    <row r="562" ht="12.0" customHeight="1">
      <c r="A562" s="15"/>
      <c r="B562" s="15"/>
      <c r="C562" s="15"/>
      <c r="D562" s="310"/>
      <c r="E562" s="311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</row>
    <row r="563" ht="12.0" customHeight="1">
      <c r="A563" s="15"/>
      <c r="B563" s="15"/>
      <c r="C563" s="15"/>
      <c r="D563" s="310"/>
      <c r="E563" s="311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</row>
    <row r="564" ht="12.0" customHeight="1">
      <c r="A564" s="15"/>
      <c r="B564" s="15"/>
      <c r="C564" s="15"/>
      <c r="D564" s="310"/>
      <c r="E564" s="311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</row>
    <row r="565" ht="12.0" customHeight="1">
      <c r="A565" s="15"/>
      <c r="B565" s="15"/>
      <c r="C565" s="15"/>
      <c r="D565" s="310"/>
      <c r="E565" s="311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</row>
    <row r="566" ht="12.0" customHeight="1">
      <c r="A566" s="15"/>
      <c r="B566" s="15"/>
      <c r="C566" s="15"/>
      <c r="D566" s="310"/>
      <c r="E566" s="311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</row>
    <row r="567" ht="12.0" customHeight="1">
      <c r="A567" s="15"/>
      <c r="B567" s="15"/>
      <c r="C567" s="15"/>
      <c r="D567" s="310"/>
      <c r="E567" s="311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</row>
    <row r="568" ht="12.0" customHeight="1">
      <c r="A568" s="15"/>
      <c r="B568" s="15"/>
      <c r="C568" s="15"/>
      <c r="D568" s="310"/>
      <c r="E568" s="311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</row>
    <row r="569" ht="12.0" customHeight="1">
      <c r="A569" s="15"/>
      <c r="B569" s="15"/>
      <c r="C569" s="15"/>
      <c r="D569" s="310"/>
      <c r="E569" s="311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</row>
    <row r="570" ht="12.0" customHeight="1">
      <c r="A570" s="15"/>
      <c r="B570" s="15"/>
      <c r="C570" s="15"/>
      <c r="D570" s="310"/>
      <c r="E570" s="311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</row>
    <row r="571" ht="12.0" customHeight="1">
      <c r="A571" s="15"/>
      <c r="B571" s="15"/>
      <c r="C571" s="15"/>
      <c r="D571" s="310"/>
      <c r="E571" s="311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</row>
    <row r="572" ht="12.0" customHeight="1">
      <c r="A572" s="15"/>
      <c r="B572" s="15"/>
      <c r="C572" s="15"/>
      <c r="D572" s="310"/>
      <c r="E572" s="311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</row>
    <row r="573" ht="12.0" customHeight="1">
      <c r="A573" s="15"/>
      <c r="B573" s="15"/>
      <c r="C573" s="15"/>
      <c r="D573" s="310"/>
      <c r="E573" s="311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</row>
    <row r="574" ht="12.0" customHeight="1">
      <c r="A574" s="15"/>
      <c r="B574" s="15"/>
      <c r="C574" s="15"/>
      <c r="D574" s="310"/>
      <c r="E574" s="311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</row>
    <row r="575" ht="12.0" customHeight="1">
      <c r="A575" s="15"/>
      <c r="B575" s="15"/>
      <c r="C575" s="15"/>
      <c r="D575" s="310"/>
      <c r="E575" s="311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</row>
    <row r="576" ht="12.0" customHeight="1">
      <c r="A576" s="15"/>
      <c r="B576" s="15"/>
      <c r="C576" s="15"/>
      <c r="D576" s="310"/>
      <c r="E576" s="311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</row>
    <row r="577" ht="12.0" customHeight="1">
      <c r="A577" s="15"/>
      <c r="B577" s="15"/>
      <c r="C577" s="15"/>
      <c r="D577" s="310"/>
      <c r="E577" s="311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</row>
    <row r="578" ht="12.0" customHeight="1">
      <c r="A578" s="15"/>
      <c r="B578" s="15"/>
      <c r="C578" s="15"/>
      <c r="D578" s="310"/>
      <c r="E578" s="311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</row>
    <row r="579" ht="12.0" customHeight="1">
      <c r="A579" s="15"/>
      <c r="B579" s="15"/>
      <c r="C579" s="15"/>
      <c r="D579" s="310"/>
      <c r="E579" s="311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</row>
    <row r="580" ht="12.0" customHeight="1">
      <c r="A580" s="15"/>
      <c r="B580" s="15"/>
      <c r="C580" s="15"/>
      <c r="D580" s="310"/>
      <c r="E580" s="311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</row>
    <row r="581" ht="12.0" customHeight="1">
      <c r="A581" s="15"/>
      <c r="B581" s="15"/>
      <c r="C581" s="15"/>
      <c r="D581" s="310"/>
      <c r="E581" s="311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</row>
    <row r="582" ht="12.0" customHeight="1">
      <c r="A582" s="15"/>
      <c r="B582" s="15"/>
      <c r="C582" s="15"/>
      <c r="D582" s="310"/>
      <c r="E582" s="311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</row>
    <row r="583" ht="12.0" customHeight="1">
      <c r="A583" s="15"/>
      <c r="B583" s="15"/>
      <c r="C583" s="15"/>
      <c r="D583" s="310"/>
      <c r="E583" s="311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</row>
    <row r="584" ht="12.0" customHeight="1">
      <c r="A584" s="15"/>
      <c r="B584" s="15"/>
      <c r="C584" s="15"/>
      <c r="D584" s="310"/>
      <c r="E584" s="311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</row>
    <row r="585" ht="12.0" customHeight="1">
      <c r="A585" s="15"/>
      <c r="B585" s="15"/>
      <c r="C585" s="15"/>
      <c r="D585" s="310"/>
      <c r="E585" s="311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</row>
    <row r="586" ht="12.0" customHeight="1">
      <c r="A586" s="15"/>
      <c r="B586" s="15"/>
      <c r="C586" s="15"/>
      <c r="D586" s="310"/>
      <c r="E586" s="311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</row>
    <row r="587" ht="12.0" customHeight="1">
      <c r="A587" s="15"/>
      <c r="B587" s="15"/>
      <c r="C587" s="15"/>
      <c r="D587" s="310"/>
      <c r="E587" s="311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</row>
    <row r="588" ht="12.0" customHeight="1">
      <c r="A588" s="15"/>
      <c r="B588" s="15"/>
      <c r="C588" s="15"/>
      <c r="D588" s="310"/>
      <c r="E588" s="311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</row>
    <row r="589" ht="12.0" customHeight="1">
      <c r="A589" s="15"/>
      <c r="B589" s="15"/>
      <c r="C589" s="15"/>
      <c r="D589" s="310"/>
      <c r="E589" s="311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</row>
    <row r="590" ht="12.0" customHeight="1">
      <c r="A590" s="15"/>
      <c r="B590" s="15"/>
      <c r="C590" s="15"/>
      <c r="D590" s="310"/>
      <c r="E590" s="311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</row>
    <row r="591" ht="12.0" customHeight="1">
      <c r="A591" s="15"/>
      <c r="B591" s="15"/>
      <c r="C591" s="15"/>
      <c r="D591" s="310"/>
      <c r="E591" s="311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</row>
    <row r="592" ht="12.0" customHeight="1">
      <c r="A592" s="15"/>
      <c r="B592" s="15"/>
      <c r="C592" s="15"/>
      <c r="D592" s="310"/>
      <c r="E592" s="311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</row>
    <row r="593" ht="12.0" customHeight="1">
      <c r="A593" s="15"/>
      <c r="B593" s="15"/>
      <c r="C593" s="15"/>
      <c r="D593" s="310"/>
      <c r="E593" s="311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</row>
    <row r="594" ht="12.0" customHeight="1">
      <c r="A594" s="15"/>
      <c r="B594" s="15"/>
      <c r="C594" s="15"/>
      <c r="D594" s="310"/>
      <c r="E594" s="311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</row>
    <row r="595" ht="12.0" customHeight="1">
      <c r="A595" s="15"/>
      <c r="B595" s="15"/>
      <c r="C595" s="15"/>
      <c r="D595" s="310"/>
      <c r="E595" s="311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</row>
    <row r="596" ht="12.0" customHeight="1">
      <c r="A596" s="15"/>
      <c r="B596" s="15"/>
      <c r="C596" s="15"/>
      <c r="D596" s="310"/>
      <c r="E596" s="311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</row>
    <row r="597" ht="12.0" customHeight="1">
      <c r="A597" s="15"/>
      <c r="B597" s="15"/>
      <c r="C597" s="15"/>
      <c r="D597" s="310"/>
      <c r="E597" s="311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</row>
    <row r="598" ht="12.0" customHeight="1">
      <c r="A598" s="15"/>
      <c r="B598" s="15"/>
      <c r="C598" s="15"/>
      <c r="D598" s="310"/>
      <c r="E598" s="311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</row>
    <row r="599" ht="12.0" customHeight="1">
      <c r="A599" s="15"/>
      <c r="B599" s="15"/>
      <c r="C599" s="15"/>
      <c r="D599" s="310"/>
      <c r="E599" s="311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</row>
    <row r="600" ht="12.0" customHeight="1">
      <c r="A600" s="15"/>
      <c r="B600" s="15"/>
      <c r="C600" s="15"/>
      <c r="D600" s="310"/>
      <c r="E600" s="311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</row>
    <row r="601" ht="12.0" customHeight="1">
      <c r="A601" s="15"/>
      <c r="B601" s="15"/>
      <c r="C601" s="15"/>
      <c r="D601" s="310"/>
      <c r="E601" s="311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</row>
    <row r="602" ht="12.0" customHeight="1">
      <c r="A602" s="15"/>
      <c r="B602" s="15"/>
      <c r="C602" s="15"/>
      <c r="D602" s="310"/>
      <c r="E602" s="311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</row>
    <row r="603" ht="12.0" customHeight="1">
      <c r="A603" s="15"/>
      <c r="B603" s="15"/>
      <c r="C603" s="15"/>
      <c r="D603" s="310"/>
      <c r="E603" s="311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</row>
    <row r="604" ht="12.0" customHeight="1">
      <c r="A604" s="15"/>
      <c r="B604" s="15"/>
      <c r="C604" s="15"/>
      <c r="D604" s="310"/>
      <c r="E604" s="311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</row>
    <row r="605" ht="12.0" customHeight="1">
      <c r="A605" s="15"/>
      <c r="B605" s="15"/>
      <c r="C605" s="15"/>
      <c r="D605" s="310"/>
      <c r="E605" s="311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</row>
    <row r="606" ht="12.0" customHeight="1">
      <c r="A606" s="15"/>
      <c r="B606" s="15"/>
      <c r="C606" s="15"/>
      <c r="D606" s="310"/>
      <c r="E606" s="311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</row>
    <row r="607" ht="12.0" customHeight="1">
      <c r="A607" s="15"/>
      <c r="B607" s="15"/>
      <c r="C607" s="15"/>
      <c r="D607" s="310"/>
      <c r="E607" s="311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</row>
    <row r="608" ht="12.0" customHeight="1">
      <c r="A608" s="15"/>
      <c r="B608" s="15"/>
      <c r="C608" s="15"/>
      <c r="D608" s="310"/>
      <c r="E608" s="311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</row>
    <row r="609" ht="12.0" customHeight="1">
      <c r="A609" s="15"/>
      <c r="B609" s="15"/>
      <c r="C609" s="15"/>
      <c r="D609" s="310"/>
      <c r="E609" s="311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</row>
    <row r="610" ht="12.0" customHeight="1">
      <c r="A610" s="15"/>
      <c r="B610" s="15"/>
      <c r="C610" s="15"/>
      <c r="D610" s="310"/>
      <c r="E610" s="311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</row>
    <row r="611" ht="12.0" customHeight="1">
      <c r="A611" s="15"/>
      <c r="B611" s="15"/>
      <c r="C611" s="15"/>
      <c r="D611" s="310"/>
      <c r="E611" s="311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</row>
    <row r="612" ht="12.0" customHeight="1">
      <c r="A612" s="15"/>
      <c r="B612" s="15"/>
      <c r="C612" s="15"/>
      <c r="D612" s="310"/>
      <c r="E612" s="311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</row>
    <row r="613" ht="12.0" customHeight="1">
      <c r="A613" s="15"/>
      <c r="B613" s="15"/>
      <c r="C613" s="15"/>
      <c r="D613" s="310"/>
      <c r="E613" s="311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</row>
    <row r="614" ht="12.0" customHeight="1">
      <c r="A614" s="15"/>
      <c r="B614" s="15"/>
      <c r="C614" s="15"/>
      <c r="D614" s="310"/>
      <c r="E614" s="311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</row>
    <row r="615" ht="12.0" customHeight="1">
      <c r="A615" s="15"/>
      <c r="B615" s="15"/>
      <c r="C615" s="15"/>
      <c r="D615" s="310"/>
      <c r="E615" s="311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</row>
    <row r="616" ht="12.0" customHeight="1">
      <c r="A616" s="15"/>
      <c r="B616" s="15"/>
      <c r="C616" s="15"/>
      <c r="D616" s="310"/>
      <c r="E616" s="311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</row>
    <row r="617" ht="12.0" customHeight="1">
      <c r="A617" s="15"/>
      <c r="B617" s="15"/>
      <c r="C617" s="15"/>
      <c r="D617" s="310"/>
      <c r="E617" s="311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</row>
    <row r="618" ht="12.0" customHeight="1">
      <c r="A618" s="15"/>
      <c r="B618" s="15"/>
      <c r="C618" s="15"/>
      <c r="D618" s="310"/>
      <c r="E618" s="311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</row>
    <row r="619" ht="12.0" customHeight="1">
      <c r="A619" s="15"/>
      <c r="B619" s="15"/>
      <c r="C619" s="15"/>
      <c r="D619" s="310"/>
      <c r="E619" s="311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</row>
    <row r="620" ht="12.0" customHeight="1">
      <c r="A620" s="15"/>
      <c r="B620" s="15"/>
      <c r="C620" s="15"/>
      <c r="D620" s="310"/>
      <c r="E620" s="311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</row>
    <row r="621" ht="12.0" customHeight="1">
      <c r="A621" s="15"/>
      <c r="B621" s="15"/>
      <c r="C621" s="15"/>
      <c r="D621" s="310"/>
      <c r="E621" s="311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</row>
    <row r="622" ht="12.0" customHeight="1">
      <c r="A622" s="15"/>
      <c r="B622" s="15"/>
      <c r="C622" s="15"/>
      <c r="D622" s="310"/>
      <c r="E622" s="311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</row>
    <row r="623" ht="12.0" customHeight="1">
      <c r="A623" s="15"/>
      <c r="B623" s="15"/>
      <c r="C623" s="15"/>
      <c r="D623" s="310"/>
      <c r="E623" s="311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</row>
    <row r="624" ht="12.0" customHeight="1">
      <c r="A624" s="15"/>
      <c r="B624" s="15"/>
      <c r="C624" s="15"/>
      <c r="D624" s="310"/>
      <c r="E624" s="311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</row>
    <row r="625" ht="12.0" customHeight="1">
      <c r="A625" s="15"/>
      <c r="B625" s="15"/>
      <c r="C625" s="15"/>
      <c r="D625" s="310"/>
      <c r="E625" s="311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</row>
    <row r="626" ht="12.0" customHeight="1">
      <c r="A626" s="15"/>
      <c r="B626" s="15"/>
      <c r="C626" s="15"/>
      <c r="D626" s="310"/>
      <c r="E626" s="311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</row>
    <row r="627" ht="12.0" customHeight="1">
      <c r="A627" s="15"/>
      <c r="B627" s="15"/>
      <c r="C627" s="15"/>
      <c r="D627" s="310"/>
      <c r="E627" s="311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</row>
    <row r="628" ht="12.0" customHeight="1">
      <c r="A628" s="15"/>
      <c r="B628" s="15"/>
      <c r="C628" s="15"/>
      <c r="D628" s="310"/>
      <c r="E628" s="311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</row>
    <row r="629" ht="12.0" customHeight="1">
      <c r="A629" s="15"/>
      <c r="B629" s="15"/>
      <c r="C629" s="15"/>
      <c r="D629" s="310"/>
      <c r="E629" s="311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</row>
    <row r="630" ht="12.0" customHeight="1">
      <c r="A630" s="15"/>
      <c r="B630" s="15"/>
      <c r="C630" s="15"/>
      <c r="D630" s="310"/>
      <c r="E630" s="311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</row>
    <row r="631" ht="12.0" customHeight="1">
      <c r="A631" s="15"/>
      <c r="B631" s="15"/>
      <c r="C631" s="15"/>
      <c r="D631" s="310"/>
      <c r="E631" s="311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</row>
    <row r="632" ht="12.0" customHeight="1">
      <c r="A632" s="15"/>
      <c r="B632" s="15"/>
      <c r="C632" s="15"/>
      <c r="D632" s="310"/>
      <c r="E632" s="311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</row>
    <row r="633" ht="12.0" customHeight="1">
      <c r="A633" s="15"/>
      <c r="B633" s="15"/>
      <c r="C633" s="15"/>
      <c r="D633" s="310"/>
      <c r="E633" s="311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</row>
    <row r="634" ht="12.0" customHeight="1">
      <c r="A634" s="15"/>
      <c r="B634" s="15"/>
      <c r="C634" s="15"/>
      <c r="D634" s="310"/>
      <c r="E634" s="311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</row>
    <row r="635" ht="12.0" customHeight="1">
      <c r="A635" s="15"/>
      <c r="B635" s="15"/>
      <c r="C635" s="15"/>
      <c r="D635" s="310"/>
      <c r="E635" s="311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</row>
    <row r="636" ht="12.0" customHeight="1">
      <c r="A636" s="15"/>
      <c r="B636" s="15"/>
      <c r="C636" s="15"/>
      <c r="D636" s="310"/>
      <c r="E636" s="311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</row>
    <row r="637" ht="12.0" customHeight="1">
      <c r="A637" s="15"/>
      <c r="B637" s="15"/>
      <c r="C637" s="15"/>
      <c r="D637" s="310"/>
      <c r="E637" s="311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</row>
    <row r="638" ht="12.0" customHeight="1">
      <c r="A638" s="15"/>
      <c r="B638" s="15"/>
      <c r="C638" s="15"/>
      <c r="D638" s="310"/>
      <c r="E638" s="311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</row>
    <row r="639" ht="12.0" customHeight="1">
      <c r="A639" s="15"/>
      <c r="B639" s="15"/>
      <c r="C639" s="15"/>
      <c r="D639" s="310"/>
      <c r="E639" s="311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</row>
    <row r="640" ht="12.0" customHeight="1">
      <c r="A640" s="15"/>
      <c r="B640" s="15"/>
      <c r="C640" s="15"/>
      <c r="D640" s="310"/>
      <c r="E640" s="311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</row>
    <row r="641" ht="12.0" customHeight="1">
      <c r="A641" s="15"/>
      <c r="B641" s="15"/>
      <c r="C641" s="15"/>
      <c r="D641" s="310"/>
      <c r="E641" s="311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</row>
    <row r="642" ht="12.0" customHeight="1">
      <c r="A642" s="15"/>
      <c r="B642" s="15"/>
      <c r="C642" s="15"/>
      <c r="D642" s="310"/>
      <c r="E642" s="311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</row>
    <row r="643" ht="12.0" customHeight="1">
      <c r="A643" s="15"/>
      <c r="B643" s="15"/>
      <c r="C643" s="15"/>
      <c r="D643" s="310"/>
      <c r="E643" s="311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</row>
    <row r="644" ht="12.0" customHeight="1">
      <c r="A644" s="15"/>
      <c r="B644" s="15"/>
      <c r="C644" s="15"/>
      <c r="D644" s="310"/>
      <c r="E644" s="311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</row>
    <row r="645" ht="12.0" customHeight="1">
      <c r="A645" s="15"/>
      <c r="B645" s="15"/>
      <c r="C645" s="15"/>
      <c r="D645" s="310"/>
      <c r="E645" s="311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</row>
    <row r="646" ht="12.0" customHeight="1">
      <c r="A646" s="15"/>
      <c r="B646" s="15"/>
      <c r="C646" s="15"/>
      <c r="D646" s="310"/>
      <c r="E646" s="311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</row>
    <row r="647" ht="12.0" customHeight="1">
      <c r="A647" s="15"/>
      <c r="B647" s="15"/>
      <c r="C647" s="15"/>
      <c r="D647" s="310"/>
      <c r="E647" s="311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</row>
    <row r="648" ht="12.0" customHeight="1">
      <c r="A648" s="15"/>
      <c r="B648" s="15"/>
      <c r="C648" s="15"/>
      <c r="D648" s="310"/>
      <c r="E648" s="311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</row>
    <row r="649" ht="12.0" customHeight="1">
      <c r="A649" s="15"/>
      <c r="B649" s="15"/>
      <c r="C649" s="15"/>
      <c r="D649" s="310"/>
      <c r="E649" s="311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</row>
    <row r="650" ht="12.0" customHeight="1">
      <c r="A650" s="15"/>
      <c r="B650" s="15"/>
      <c r="C650" s="15"/>
      <c r="D650" s="310"/>
      <c r="E650" s="311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</row>
    <row r="651" ht="12.0" customHeight="1">
      <c r="A651" s="15"/>
      <c r="B651" s="15"/>
      <c r="C651" s="15"/>
      <c r="D651" s="310"/>
      <c r="E651" s="311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</row>
    <row r="652" ht="12.0" customHeight="1">
      <c r="A652" s="15"/>
      <c r="B652" s="15"/>
      <c r="C652" s="15"/>
      <c r="D652" s="310"/>
      <c r="E652" s="311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</row>
    <row r="653" ht="12.0" customHeight="1">
      <c r="A653" s="15"/>
      <c r="B653" s="15"/>
      <c r="C653" s="15"/>
      <c r="D653" s="310"/>
      <c r="E653" s="311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</row>
    <row r="654" ht="12.0" customHeight="1">
      <c r="A654" s="15"/>
      <c r="B654" s="15"/>
      <c r="C654" s="15"/>
      <c r="D654" s="310"/>
      <c r="E654" s="311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</row>
    <row r="655" ht="12.0" customHeight="1">
      <c r="A655" s="15"/>
      <c r="B655" s="15"/>
      <c r="C655" s="15"/>
      <c r="D655" s="310"/>
      <c r="E655" s="311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</row>
    <row r="656" ht="12.0" customHeight="1">
      <c r="A656" s="15"/>
      <c r="B656" s="15"/>
      <c r="C656" s="15"/>
      <c r="D656" s="310"/>
      <c r="E656" s="311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</row>
    <row r="657" ht="12.0" customHeight="1">
      <c r="A657" s="15"/>
      <c r="B657" s="15"/>
      <c r="C657" s="15"/>
      <c r="D657" s="310"/>
      <c r="E657" s="311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</row>
    <row r="658" ht="12.0" customHeight="1">
      <c r="A658" s="15"/>
      <c r="B658" s="15"/>
      <c r="C658" s="15"/>
      <c r="D658" s="310"/>
      <c r="E658" s="311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</row>
    <row r="659" ht="12.0" customHeight="1">
      <c r="A659" s="15"/>
      <c r="B659" s="15"/>
      <c r="C659" s="15"/>
      <c r="D659" s="310"/>
      <c r="E659" s="311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</row>
    <row r="660" ht="12.0" customHeight="1">
      <c r="A660" s="15"/>
      <c r="B660" s="15"/>
      <c r="C660" s="15"/>
      <c r="D660" s="310"/>
      <c r="E660" s="311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</row>
    <row r="661" ht="12.0" customHeight="1">
      <c r="A661" s="15"/>
      <c r="B661" s="15"/>
      <c r="C661" s="15"/>
      <c r="D661" s="310"/>
      <c r="E661" s="311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</row>
    <row r="662" ht="12.0" customHeight="1">
      <c r="A662" s="15"/>
      <c r="B662" s="15"/>
      <c r="C662" s="15"/>
      <c r="D662" s="310"/>
      <c r="E662" s="311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</row>
    <row r="663" ht="12.0" customHeight="1">
      <c r="A663" s="15"/>
      <c r="B663" s="15"/>
      <c r="C663" s="15"/>
      <c r="D663" s="310"/>
      <c r="E663" s="311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</row>
    <row r="664" ht="12.0" customHeight="1">
      <c r="A664" s="15"/>
      <c r="B664" s="15"/>
      <c r="C664" s="15"/>
      <c r="D664" s="310"/>
      <c r="E664" s="311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</row>
    <row r="665" ht="12.0" customHeight="1">
      <c r="A665" s="15"/>
      <c r="B665" s="15"/>
      <c r="C665" s="15"/>
      <c r="D665" s="310"/>
      <c r="E665" s="311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</row>
    <row r="666" ht="12.0" customHeight="1">
      <c r="A666" s="15"/>
      <c r="B666" s="15"/>
      <c r="C666" s="15"/>
      <c r="D666" s="310"/>
      <c r="E666" s="311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</row>
    <row r="667" ht="12.0" customHeight="1">
      <c r="A667" s="15"/>
      <c r="B667" s="15"/>
      <c r="C667" s="15"/>
      <c r="D667" s="310"/>
      <c r="E667" s="311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</row>
    <row r="668" ht="12.0" customHeight="1">
      <c r="A668" s="15"/>
      <c r="B668" s="15"/>
      <c r="C668" s="15"/>
      <c r="D668" s="310"/>
      <c r="E668" s="311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</row>
    <row r="669" ht="12.0" customHeight="1">
      <c r="A669" s="15"/>
      <c r="B669" s="15"/>
      <c r="C669" s="15"/>
      <c r="D669" s="310"/>
      <c r="E669" s="311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</row>
    <row r="670" ht="12.0" customHeight="1">
      <c r="A670" s="15"/>
      <c r="B670" s="15"/>
      <c r="C670" s="15"/>
      <c r="D670" s="310"/>
      <c r="E670" s="311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</row>
    <row r="671" ht="12.0" customHeight="1">
      <c r="A671" s="15"/>
      <c r="B671" s="15"/>
      <c r="C671" s="15"/>
      <c r="D671" s="310"/>
      <c r="E671" s="311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</row>
    <row r="672" ht="12.0" customHeight="1">
      <c r="A672" s="15"/>
      <c r="B672" s="15"/>
      <c r="C672" s="15"/>
      <c r="D672" s="310"/>
      <c r="E672" s="311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</row>
    <row r="673" ht="12.0" customHeight="1">
      <c r="A673" s="15"/>
      <c r="B673" s="15"/>
      <c r="C673" s="15"/>
      <c r="D673" s="310"/>
      <c r="E673" s="311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</row>
    <row r="674" ht="12.0" customHeight="1">
      <c r="A674" s="15"/>
      <c r="B674" s="15"/>
      <c r="C674" s="15"/>
      <c r="D674" s="310"/>
      <c r="E674" s="311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</row>
    <row r="675" ht="12.0" customHeight="1">
      <c r="A675" s="15"/>
      <c r="B675" s="15"/>
      <c r="C675" s="15"/>
      <c r="D675" s="310"/>
      <c r="E675" s="311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</row>
    <row r="676" ht="12.0" customHeight="1">
      <c r="A676" s="15"/>
      <c r="B676" s="15"/>
      <c r="C676" s="15"/>
      <c r="D676" s="310"/>
      <c r="E676" s="311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</row>
    <row r="677" ht="12.0" customHeight="1">
      <c r="A677" s="15"/>
      <c r="B677" s="15"/>
      <c r="C677" s="15"/>
      <c r="D677" s="310"/>
      <c r="E677" s="311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</row>
    <row r="678" ht="12.0" customHeight="1">
      <c r="A678" s="15"/>
      <c r="B678" s="15"/>
      <c r="C678" s="15"/>
      <c r="D678" s="310"/>
      <c r="E678" s="311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</row>
    <row r="679" ht="12.0" customHeight="1">
      <c r="A679" s="15"/>
      <c r="B679" s="15"/>
      <c r="C679" s="15"/>
      <c r="D679" s="310"/>
      <c r="E679" s="311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</row>
    <row r="680" ht="12.0" customHeight="1">
      <c r="A680" s="15"/>
      <c r="B680" s="15"/>
      <c r="C680" s="15"/>
      <c r="D680" s="310"/>
      <c r="E680" s="311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</row>
    <row r="681" ht="12.0" customHeight="1">
      <c r="A681" s="15"/>
      <c r="B681" s="15"/>
      <c r="C681" s="15"/>
      <c r="D681" s="310"/>
      <c r="E681" s="311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</row>
    <row r="682" ht="12.0" customHeight="1">
      <c r="A682" s="15"/>
      <c r="B682" s="15"/>
      <c r="C682" s="15"/>
      <c r="D682" s="310"/>
      <c r="E682" s="311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</row>
    <row r="683" ht="12.0" customHeight="1">
      <c r="A683" s="15"/>
      <c r="B683" s="15"/>
      <c r="C683" s="15"/>
      <c r="D683" s="310"/>
      <c r="E683" s="311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</row>
    <row r="684" ht="12.0" customHeight="1">
      <c r="A684" s="15"/>
      <c r="B684" s="15"/>
      <c r="C684" s="15"/>
      <c r="D684" s="310"/>
      <c r="E684" s="311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</row>
    <row r="685" ht="12.0" customHeight="1">
      <c r="A685" s="15"/>
      <c r="B685" s="15"/>
      <c r="C685" s="15"/>
      <c r="D685" s="310"/>
      <c r="E685" s="311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</row>
    <row r="686" ht="12.0" customHeight="1">
      <c r="A686" s="15"/>
      <c r="B686" s="15"/>
      <c r="C686" s="15"/>
      <c r="D686" s="310"/>
      <c r="E686" s="311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</row>
    <row r="687" ht="12.0" customHeight="1">
      <c r="A687" s="15"/>
      <c r="B687" s="15"/>
      <c r="C687" s="15"/>
      <c r="D687" s="310"/>
      <c r="E687" s="311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</row>
    <row r="688" ht="12.0" customHeight="1">
      <c r="A688" s="15"/>
      <c r="B688" s="15"/>
      <c r="C688" s="15"/>
      <c r="D688" s="310"/>
      <c r="E688" s="311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</row>
    <row r="689" ht="12.0" customHeight="1">
      <c r="A689" s="15"/>
      <c r="B689" s="15"/>
      <c r="C689" s="15"/>
      <c r="D689" s="310"/>
      <c r="E689" s="311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</row>
    <row r="690" ht="12.0" customHeight="1">
      <c r="A690" s="15"/>
      <c r="B690" s="15"/>
      <c r="C690" s="15"/>
      <c r="D690" s="310"/>
      <c r="E690" s="311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</row>
    <row r="691" ht="12.0" customHeight="1">
      <c r="A691" s="15"/>
      <c r="B691" s="15"/>
      <c r="C691" s="15"/>
      <c r="D691" s="310"/>
      <c r="E691" s="311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</row>
    <row r="692" ht="12.0" customHeight="1">
      <c r="A692" s="15"/>
      <c r="B692" s="15"/>
      <c r="C692" s="15"/>
      <c r="D692" s="310"/>
      <c r="E692" s="311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</row>
    <row r="693" ht="12.0" customHeight="1">
      <c r="A693" s="15"/>
      <c r="B693" s="15"/>
      <c r="C693" s="15"/>
      <c r="D693" s="310"/>
      <c r="E693" s="311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</row>
    <row r="694" ht="12.0" customHeight="1">
      <c r="A694" s="15"/>
      <c r="B694" s="15"/>
      <c r="C694" s="15"/>
      <c r="D694" s="310"/>
      <c r="E694" s="311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</row>
    <row r="695" ht="12.0" customHeight="1">
      <c r="A695" s="15"/>
      <c r="B695" s="15"/>
      <c r="C695" s="15"/>
      <c r="D695" s="310"/>
      <c r="E695" s="311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</row>
    <row r="696" ht="12.0" customHeight="1">
      <c r="A696" s="15"/>
      <c r="B696" s="15"/>
      <c r="C696" s="15"/>
      <c r="D696" s="310"/>
      <c r="E696" s="311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</row>
    <row r="697" ht="12.0" customHeight="1">
      <c r="A697" s="15"/>
      <c r="B697" s="15"/>
      <c r="C697" s="15"/>
      <c r="D697" s="310"/>
      <c r="E697" s="311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</row>
    <row r="698" ht="12.0" customHeight="1">
      <c r="A698" s="15"/>
      <c r="B698" s="15"/>
      <c r="C698" s="15"/>
      <c r="D698" s="310"/>
      <c r="E698" s="311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</row>
    <row r="699" ht="12.0" customHeight="1">
      <c r="A699" s="15"/>
      <c r="B699" s="15"/>
      <c r="C699" s="15"/>
      <c r="D699" s="310"/>
      <c r="E699" s="311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</row>
    <row r="700" ht="12.0" customHeight="1">
      <c r="A700" s="15"/>
      <c r="B700" s="15"/>
      <c r="C700" s="15"/>
      <c r="D700" s="310"/>
      <c r="E700" s="311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</row>
    <row r="701" ht="12.0" customHeight="1">
      <c r="A701" s="15"/>
      <c r="B701" s="15"/>
      <c r="C701" s="15"/>
      <c r="D701" s="310"/>
      <c r="E701" s="311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</row>
    <row r="702" ht="12.0" customHeight="1">
      <c r="A702" s="15"/>
      <c r="B702" s="15"/>
      <c r="C702" s="15"/>
      <c r="D702" s="310"/>
      <c r="E702" s="311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</row>
    <row r="703" ht="12.0" customHeight="1">
      <c r="A703" s="15"/>
      <c r="B703" s="15"/>
      <c r="C703" s="15"/>
      <c r="D703" s="310"/>
      <c r="E703" s="311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</row>
    <row r="704" ht="12.0" customHeight="1">
      <c r="A704" s="15"/>
      <c r="B704" s="15"/>
      <c r="C704" s="15"/>
      <c r="D704" s="310"/>
      <c r="E704" s="311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</row>
    <row r="705" ht="12.0" customHeight="1">
      <c r="A705" s="15"/>
      <c r="B705" s="15"/>
      <c r="C705" s="15"/>
      <c r="D705" s="310"/>
      <c r="E705" s="311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</row>
    <row r="706" ht="12.0" customHeight="1">
      <c r="A706" s="15"/>
      <c r="B706" s="15"/>
      <c r="C706" s="15"/>
      <c r="D706" s="310"/>
      <c r="E706" s="311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</row>
    <row r="707" ht="12.0" customHeight="1">
      <c r="A707" s="15"/>
      <c r="B707" s="15"/>
      <c r="C707" s="15"/>
      <c r="D707" s="310"/>
      <c r="E707" s="311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</row>
    <row r="708" ht="12.0" customHeight="1">
      <c r="A708" s="15"/>
      <c r="B708" s="15"/>
      <c r="C708" s="15"/>
      <c r="D708" s="310"/>
      <c r="E708" s="311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</row>
    <row r="709" ht="12.0" customHeight="1">
      <c r="A709" s="15"/>
      <c r="B709" s="15"/>
      <c r="C709" s="15"/>
      <c r="D709" s="310"/>
      <c r="E709" s="311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</row>
    <row r="710" ht="12.0" customHeight="1">
      <c r="A710" s="15"/>
      <c r="B710" s="15"/>
      <c r="C710" s="15"/>
      <c r="D710" s="310"/>
      <c r="E710" s="311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</row>
    <row r="711" ht="12.0" customHeight="1">
      <c r="A711" s="15"/>
      <c r="B711" s="15"/>
      <c r="C711" s="15"/>
      <c r="D711" s="310"/>
      <c r="E711" s="311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</row>
    <row r="712" ht="12.0" customHeight="1">
      <c r="A712" s="15"/>
      <c r="B712" s="15"/>
      <c r="C712" s="15"/>
      <c r="D712" s="310"/>
      <c r="E712" s="311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</row>
    <row r="713" ht="12.0" customHeight="1">
      <c r="A713" s="15"/>
      <c r="B713" s="15"/>
      <c r="C713" s="15"/>
      <c r="D713" s="310"/>
      <c r="E713" s="311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</row>
    <row r="714" ht="12.0" customHeight="1">
      <c r="A714" s="15"/>
      <c r="B714" s="15"/>
      <c r="C714" s="15"/>
      <c r="D714" s="310"/>
      <c r="E714" s="311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</row>
    <row r="715" ht="12.0" customHeight="1">
      <c r="A715" s="15"/>
      <c r="B715" s="15"/>
      <c r="C715" s="15"/>
      <c r="D715" s="310"/>
      <c r="E715" s="311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</row>
    <row r="716" ht="12.0" customHeight="1">
      <c r="A716" s="15"/>
      <c r="B716" s="15"/>
      <c r="C716" s="15"/>
      <c r="D716" s="310"/>
      <c r="E716" s="311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</row>
    <row r="717" ht="12.0" customHeight="1">
      <c r="A717" s="15"/>
      <c r="B717" s="15"/>
      <c r="C717" s="15"/>
      <c r="D717" s="310"/>
      <c r="E717" s="311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</row>
    <row r="718" ht="12.0" customHeight="1">
      <c r="A718" s="15"/>
      <c r="B718" s="15"/>
      <c r="C718" s="15"/>
      <c r="D718" s="310"/>
      <c r="E718" s="311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</row>
    <row r="719" ht="12.0" customHeight="1">
      <c r="A719" s="15"/>
      <c r="B719" s="15"/>
      <c r="C719" s="15"/>
      <c r="D719" s="310"/>
      <c r="E719" s="311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</row>
    <row r="720" ht="12.0" customHeight="1">
      <c r="A720" s="15"/>
      <c r="B720" s="15"/>
      <c r="C720" s="15"/>
      <c r="D720" s="310"/>
      <c r="E720" s="311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</row>
    <row r="721" ht="12.0" customHeight="1">
      <c r="A721" s="15"/>
      <c r="B721" s="15"/>
      <c r="C721" s="15"/>
      <c r="D721" s="310"/>
      <c r="E721" s="311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</row>
    <row r="722" ht="12.0" customHeight="1">
      <c r="A722" s="15"/>
      <c r="B722" s="15"/>
      <c r="C722" s="15"/>
      <c r="D722" s="310"/>
      <c r="E722" s="311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</row>
    <row r="723" ht="12.0" customHeight="1">
      <c r="A723" s="15"/>
      <c r="B723" s="15"/>
      <c r="C723" s="15"/>
      <c r="D723" s="310"/>
      <c r="E723" s="311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</row>
    <row r="724" ht="12.0" customHeight="1">
      <c r="A724" s="15"/>
      <c r="B724" s="15"/>
      <c r="C724" s="15"/>
      <c r="D724" s="310"/>
      <c r="E724" s="311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</row>
    <row r="725" ht="12.0" customHeight="1">
      <c r="A725" s="15"/>
      <c r="B725" s="15"/>
      <c r="C725" s="15"/>
      <c r="D725" s="310"/>
      <c r="E725" s="311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</row>
    <row r="726" ht="12.0" customHeight="1">
      <c r="A726" s="15"/>
      <c r="B726" s="15"/>
      <c r="C726" s="15"/>
      <c r="D726" s="310"/>
      <c r="E726" s="311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</row>
    <row r="727" ht="12.0" customHeight="1">
      <c r="A727" s="15"/>
      <c r="B727" s="15"/>
      <c r="C727" s="15"/>
      <c r="D727" s="310"/>
      <c r="E727" s="311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</row>
    <row r="728" ht="12.0" customHeight="1">
      <c r="A728" s="15"/>
      <c r="B728" s="15"/>
      <c r="C728" s="15"/>
      <c r="D728" s="310"/>
      <c r="E728" s="311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</row>
    <row r="729" ht="12.0" customHeight="1">
      <c r="A729" s="15"/>
      <c r="B729" s="15"/>
      <c r="C729" s="15"/>
      <c r="D729" s="310"/>
      <c r="E729" s="311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</row>
    <row r="730" ht="12.0" customHeight="1">
      <c r="A730" s="15"/>
      <c r="B730" s="15"/>
      <c r="C730" s="15"/>
      <c r="D730" s="310"/>
      <c r="E730" s="311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</row>
    <row r="731" ht="12.0" customHeight="1">
      <c r="A731" s="15"/>
      <c r="B731" s="15"/>
      <c r="C731" s="15"/>
      <c r="D731" s="310"/>
      <c r="E731" s="311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</row>
    <row r="732" ht="12.0" customHeight="1">
      <c r="A732" s="15"/>
      <c r="B732" s="15"/>
      <c r="C732" s="15"/>
      <c r="D732" s="310"/>
      <c r="E732" s="311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</row>
    <row r="733" ht="12.0" customHeight="1">
      <c r="A733" s="15"/>
      <c r="B733" s="15"/>
      <c r="C733" s="15"/>
      <c r="D733" s="310"/>
      <c r="E733" s="311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</row>
    <row r="734" ht="12.0" customHeight="1">
      <c r="A734" s="15"/>
      <c r="B734" s="15"/>
      <c r="C734" s="15"/>
      <c r="D734" s="310"/>
      <c r="E734" s="311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</row>
    <row r="735" ht="12.0" customHeight="1">
      <c r="A735" s="15"/>
      <c r="B735" s="15"/>
      <c r="C735" s="15"/>
      <c r="D735" s="310"/>
      <c r="E735" s="311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</row>
    <row r="736" ht="12.0" customHeight="1">
      <c r="A736" s="15"/>
      <c r="B736" s="15"/>
      <c r="C736" s="15"/>
      <c r="D736" s="310"/>
      <c r="E736" s="311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</row>
    <row r="737" ht="12.0" customHeight="1">
      <c r="A737" s="15"/>
      <c r="B737" s="15"/>
      <c r="C737" s="15"/>
      <c r="D737" s="310"/>
      <c r="E737" s="311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</row>
    <row r="738" ht="12.0" customHeight="1">
      <c r="A738" s="15"/>
      <c r="B738" s="15"/>
      <c r="C738" s="15"/>
      <c r="D738" s="310"/>
      <c r="E738" s="311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</row>
    <row r="739" ht="12.0" customHeight="1">
      <c r="A739" s="15"/>
      <c r="B739" s="15"/>
      <c r="C739" s="15"/>
      <c r="D739" s="310"/>
      <c r="E739" s="311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</row>
    <row r="740" ht="12.0" customHeight="1">
      <c r="A740" s="15"/>
      <c r="B740" s="15"/>
      <c r="C740" s="15"/>
      <c r="D740" s="310"/>
      <c r="E740" s="311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</row>
    <row r="741" ht="12.0" customHeight="1">
      <c r="A741" s="15"/>
      <c r="B741" s="15"/>
      <c r="C741" s="15"/>
      <c r="D741" s="310"/>
      <c r="E741" s="311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</row>
    <row r="742" ht="12.0" customHeight="1">
      <c r="A742" s="15"/>
      <c r="B742" s="15"/>
      <c r="C742" s="15"/>
      <c r="D742" s="310"/>
      <c r="E742" s="311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</row>
    <row r="743" ht="12.0" customHeight="1">
      <c r="A743" s="15"/>
      <c r="B743" s="15"/>
      <c r="C743" s="15"/>
      <c r="D743" s="310"/>
      <c r="E743" s="311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</row>
    <row r="744" ht="12.0" customHeight="1">
      <c r="A744" s="15"/>
      <c r="B744" s="15"/>
      <c r="C744" s="15"/>
      <c r="D744" s="310"/>
      <c r="E744" s="311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</row>
    <row r="745" ht="12.0" customHeight="1">
      <c r="A745" s="15"/>
      <c r="B745" s="15"/>
      <c r="C745" s="15"/>
      <c r="D745" s="310"/>
      <c r="E745" s="311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</row>
    <row r="746" ht="12.0" customHeight="1">
      <c r="A746" s="15"/>
      <c r="B746" s="15"/>
      <c r="C746" s="15"/>
      <c r="D746" s="310"/>
      <c r="E746" s="311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</row>
    <row r="747" ht="12.0" customHeight="1">
      <c r="A747" s="15"/>
      <c r="B747" s="15"/>
      <c r="C747" s="15"/>
      <c r="D747" s="310"/>
      <c r="E747" s="311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</row>
    <row r="748" ht="12.0" customHeight="1">
      <c r="A748" s="15"/>
      <c r="B748" s="15"/>
      <c r="C748" s="15"/>
      <c r="D748" s="310"/>
      <c r="E748" s="311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</row>
    <row r="749" ht="12.0" customHeight="1">
      <c r="A749" s="15"/>
      <c r="B749" s="15"/>
      <c r="C749" s="15"/>
      <c r="D749" s="310"/>
      <c r="E749" s="311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</row>
    <row r="750" ht="12.0" customHeight="1">
      <c r="A750" s="15"/>
      <c r="B750" s="15"/>
      <c r="C750" s="15"/>
      <c r="D750" s="310"/>
      <c r="E750" s="311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</row>
    <row r="751" ht="12.0" customHeight="1">
      <c r="A751" s="15"/>
      <c r="B751" s="15"/>
      <c r="C751" s="15"/>
      <c r="D751" s="310"/>
      <c r="E751" s="311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</row>
    <row r="752" ht="12.0" customHeight="1">
      <c r="A752" s="15"/>
      <c r="B752" s="15"/>
      <c r="C752" s="15"/>
      <c r="D752" s="310"/>
      <c r="E752" s="311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</row>
    <row r="753" ht="12.0" customHeight="1">
      <c r="A753" s="15"/>
      <c r="B753" s="15"/>
      <c r="C753" s="15"/>
      <c r="D753" s="310"/>
      <c r="E753" s="311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</row>
    <row r="754" ht="12.0" customHeight="1">
      <c r="A754" s="15"/>
      <c r="B754" s="15"/>
      <c r="C754" s="15"/>
      <c r="D754" s="310"/>
      <c r="E754" s="311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</row>
    <row r="755" ht="12.0" customHeight="1">
      <c r="A755" s="15"/>
      <c r="B755" s="15"/>
      <c r="C755" s="15"/>
      <c r="D755" s="310"/>
      <c r="E755" s="311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</row>
    <row r="756" ht="12.0" customHeight="1">
      <c r="A756" s="15"/>
      <c r="B756" s="15"/>
      <c r="C756" s="15"/>
      <c r="D756" s="310"/>
      <c r="E756" s="311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</row>
    <row r="757" ht="12.0" customHeight="1">
      <c r="A757" s="15"/>
      <c r="B757" s="15"/>
      <c r="C757" s="15"/>
      <c r="D757" s="310"/>
      <c r="E757" s="311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</row>
    <row r="758" ht="12.0" customHeight="1">
      <c r="A758" s="15"/>
      <c r="B758" s="15"/>
      <c r="C758" s="15"/>
      <c r="D758" s="310"/>
      <c r="E758" s="311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</row>
    <row r="759" ht="12.0" customHeight="1">
      <c r="A759" s="15"/>
      <c r="B759" s="15"/>
      <c r="C759" s="15"/>
      <c r="D759" s="310"/>
      <c r="E759" s="311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</row>
    <row r="760" ht="12.0" customHeight="1">
      <c r="A760" s="15"/>
      <c r="B760" s="15"/>
      <c r="C760" s="15"/>
      <c r="D760" s="310"/>
      <c r="E760" s="311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</row>
    <row r="761" ht="12.0" customHeight="1">
      <c r="A761" s="15"/>
      <c r="B761" s="15"/>
      <c r="C761" s="15"/>
      <c r="D761" s="310"/>
      <c r="E761" s="311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</row>
    <row r="762" ht="12.0" customHeight="1">
      <c r="A762" s="15"/>
      <c r="B762" s="15"/>
      <c r="C762" s="15"/>
      <c r="D762" s="310"/>
      <c r="E762" s="311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</row>
    <row r="763" ht="12.0" customHeight="1">
      <c r="A763" s="15"/>
      <c r="B763" s="15"/>
      <c r="C763" s="15"/>
      <c r="D763" s="310"/>
      <c r="E763" s="311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</row>
    <row r="764" ht="12.0" customHeight="1">
      <c r="A764" s="15"/>
      <c r="B764" s="15"/>
      <c r="C764" s="15"/>
      <c r="D764" s="310"/>
      <c r="E764" s="311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</row>
    <row r="765" ht="12.0" customHeight="1">
      <c r="A765" s="15"/>
      <c r="B765" s="15"/>
      <c r="C765" s="15"/>
      <c r="D765" s="310"/>
      <c r="E765" s="311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</row>
    <row r="766" ht="12.0" customHeight="1">
      <c r="A766" s="15"/>
      <c r="B766" s="15"/>
      <c r="C766" s="15"/>
      <c r="D766" s="310"/>
      <c r="E766" s="311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</row>
    <row r="767" ht="12.0" customHeight="1">
      <c r="A767" s="15"/>
      <c r="B767" s="15"/>
      <c r="C767" s="15"/>
      <c r="D767" s="310"/>
      <c r="E767" s="311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</row>
    <row r="768" ht="12.0" customHeight="1">
      <c r="A768" s="15"/>
      <c r="B768" s="15"/>
      <c r="C768" s="15"/>
      <c r="D768" s="310"/>
      <c r="E768" s="311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</row>
    <row r="769" ht="12.0" customHeight="1">
      <c r="A769" s="15"/>
      <c r="B769" s="15"/>
      <c r="C769" s="15"/>
      <c r="D769" s="310"/>
      <c r="E769" s="311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</row>
    <row r="770" ht="12.0" customHeight="1">
      <c r="A770" s="15"/>
      <c r="B770" s="15"/>
      <c r="C770" s="15"/>
      <c r="D770" s="310"/>
      <c r="E770" s="311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</row>
    <row r="771" ht="12.0" customHeight="1">
      <c r="A771" s="15"/>
      <c r="B771" s="15"/>
      <c r="C771" s="15"/>
      <c r="D771" s="310"/>
      <c r="E771" s="311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</row>
    <row r="772" ht="12.0" customHeight="1">
      <c r="A772" s="15"/>
      <c r="B772" s="15"/>
      <c r="C772" s="15"/>
      <c r="D772" s="310"/>
      <c r="E772" s="311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</row>
    <row r="773" ht="12.0" customHeight="1">
      <c r="A773" s="15"/>
      <c r="B773" s="15"/>
      <c r="C773" s="15"/>
      <c r="D773" s="310"/>
      <c r="E773" s="311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</row>
    <row r="774" ht="12.0" customHeight="1">
      <c r="A774" s="15"/>
      <c r="B774" s="15"/>
      <c r="C774" s="15"/>
      <c r="D774" s="310"/>
      <c r="E774" s="311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</row>
    <row r="775" ht="12.0" customHeight="1">
      <c r="A775" s="15"/>
      <c r="B775" s="15"/>
      <c r="C775" s="15"/>
      <c r="D775" s="310"/>
      <c r="E775" s="311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</row>
    <row r="776" ht="12.0" customHeight="1">
      <c r="A776" s="15"/>
      <c r="B776" s="15"/>
      <c r="C776" s="15"/>
      <c r="D776" s="310"/>
      <c r="E776" s="311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</row>
    <row r="777" ht="12.0" customHeight="1">
      <c r="A777" s="15"/>
      <c r="B777" s="15"/>
      <c r="C777" s="15"/>
      <c r="D777" s="310"/>
      <c r="E777" s="311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</row>
    <row r="778" ht="12.0" customHeight="1">
      <c r="A778" s="15"/>
      <c r="B778" s="15"/>
      <c r="C778" s="15"/>
      <c r="D778" s="310"/>
      <c r="E778" s="311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</row>
    <row r="779" ht="12.0" customHeight="1">
      <c r="A779" s="15"/>
      <c r="B779" s="15"/>
      <c r="C779" s="15"/>
      <c r="D779" s="310"/>
      <c r="E779" s="311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</row>
    <row r="780" ht="12.0" customHeight="1">
      <c r="A780" s="15"/>
      <c r="B780" s="15"/>
      <c r="C780" s="15"/>
      <c r="D780" s="310"/>
      <c r="E780" s="311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</row>
    <row r="781" ht="12.0" customHeight="1">
      <c r="A781" s="15"/>
      <c r="B781" s="15"/>
      <c r="C781" s="15"/>
      <c r="D781" s="310"/>
      <c r="E781" s="311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</row>
    <row r="782" ht="12.0" customHeight="1">
      <c r="A782" s="15"/>
      <c r="B782" s="15"/>
      <c r="C782" s="15"/>
      <c r="D782" s="310"/>
      <c r="E782" s="311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</row>
    <row r="783" ht="12.0" customHeight="1">
      <c r="A783" s="15"/>
      <c r="B783" s="15"/>
      <c r="C783" s="15"/>
      <c r="D783" s="310"/>
      <c r="E783" s="311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</row>
    <row r="784" ht="12.0" customHeight="1">
      <c r="A784" s="15"/>
      <c r="B784" s="15"/>
      <c r="C784" s="15"/>
      <c r="D784" s="310"/>
      <c r="E784" s="311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</row>
    <row r="785" ht="12.0" customHeight="1">
      <c r="A785" s="15"/>
      <c r="B785" s="15"/>
      <c r="C785" s="15"/>
      <c r="D785" s="310"/>
      <c r="E785" s="311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</row>
    <row r="786" ht="12.0" customHeight="1">
      <c r="A786" s="15"/>
      <c r="B786" s="15"/>
      <c r="C786" s="15"/>
      <c r="D786" s="310"/>
      <c r="E786" s="311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</row>
    <row r="787" ht="12.0" customHeight="1">
      <c r="A787" s="15"/>
      <c r="B787" s="15"/>
      <c r="C787" s="15"/>
      <c r="D787" s="310"/>
      <c r="E787" s="311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</row>
    <row r="788" ht="12.0" customHeight="1">
      <c r="A788" s="15"/>
      <c r="B788" s="15"/>
      <c r="C788" s="15"/>
      <c r="D788" s="310"/>
      <c r="E788" s="311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</row>
    <row r="789" ht="12.0" customHeight="1">
      <c r="A789" s="15"/>
      <c r="B789" s="15"/>
      <c r="C789" s="15"/>
      <c r="D789" s="310"/>
      <c r="E789" s="311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</row>
    <row r="790" ht="12.0" customHeight="1">
      <c r="A790" s="15"/>
      <c r="B790" s="15"/>
      <c r="C790" s="15"/>
      <c r="D790" s="310"/>
      <c r="E790" s="311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</row>
    <row r="791" ht="12.0" customHeight="1">
      <c r="A791" s="15"/>
      <c r="B791" s="15"/>
      <c r="C791" s="15"/>
      <c r="D791" s="310"/>
      <c r="E791" s="311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</row>
    <row r="792" ht="12.0" customHeight="1">
      <c r="A792" s="15"/>
      <c r="B792" s="15"/>
      <c r="C792" s="15"/>
      <c r="D792" s="310"/>
      <c r="E792" s="311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</row>
    <row r="793" ht="12.0" customHeight="1">
      <c r="A793" s="15"/>
      <c r="B793" s="15"/>
      <c r="C793" s="15"/>
      <c r="D793" s="310"/>
      <c r="E793" s="311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</row>
    <row r="794" ht="12.0" customHeight="1">
      <c r="A794" s="15"/>
      <c r="B794" s="15"/>
      <c r="C794" s="15"/>
      <c r="D794" s="310"/>
      <c r="E794" s="311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</row>
    <row r="795" ht="12.0" customHeight="1">
      <c r="A795" s="15"/>
      <c r="B795" s="15"/>
      <c r="C795" s="15"/>
      <c r="D795" s="310"/>
      <c r="E795" s="311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</row>
    <row r="796" ht="12.0" customHeight="1">
      <c r="A796" s="15"/>
      <c r="B796" s="15"/>
      <c r="C796" s="15"/>
      <c r="D796" s="310"/>
      <c r="E796" s="311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</row>
    <row r="797" ht="12.0" customHeight="1">
      <c r="A797" s="15"/>
      <c r="B797" s="15"/>
      <c r="C797" s="15"/>
      <c r="D797" s="310"/>
      <c r="E797" s="311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</row>
    <row r="798" ht="12.0" customHeight="1">
      <c r="A798" s="15"/>
      <c r="B798" s="15"/>
      <c r="C798" s="15"/>
      <c r="D798" s="310"/>
      <c r="E798" s="311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</row>
    <row r="799" ht="12.0" customHeight="1">
      <c r="A799" s="15"/>
      <c r="B799" s="15"/>
      <c r="C799" s="15"/>
      <c r="D799" s="310"/>
      <c r="E799" s="311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</row>
    <row r="800" ht="12.0" customHeight="1">
      <c r="A800" s="15"/>
      <c r="B800" s="15"/>
      <c r="C800" s="15"/>
      <c r="D800" s="310"/>
      <c r="E800" s="311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</row>
    <row r="801" ht="12.0" customHeight="1">
      <c r="A801" s="15"/>
      <c r="B801" s="15"/>
      <c r="C801" s="15"/>
      <c r="D801" s="310"/>
      <c r="E801" s="311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</row>
    <row r="802" ht="12.0" customHeight="1">
      <c r="A802" s="15"/>
      <c r="B802" s="15"/>
      <c r="C802" s="15"/>
      <c r="D802" s="310"/>
      <c r="E802" s="311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</row>
    <row r="803" ht="12.0" customHeight="1">
      <c r="A803" s="15"/>
      <c r="B803" s="15"/>
      <c r="C803" s="15"/>
      <c r="D803" s="310"/>
      <c r="E803" s="311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</row>
    <row r="804" ht="12.0" customHeight="1">
      <c r="A804" s="15"/>
      <c r="B804" s="15"/>
      <c r="C804" s="15"/>
      <c r="D804" s="310"/>
      <c r="E804" s="311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</row>
    <row r="805" ht="12.0" customHeight="1">
      <c r="A805" s="15"/>
      <c r="B805" s="15"/>
      <c r="C805" s="15"/>
      <c r="D805" s="310"/>
      <c r="E805" s="311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</row>
    <row r="806" ht="12.0" customHeight="1">
      <c r="A806" s="15"/>
      <c r="B806" s="15"/>
      <c r="C806" s="15"/>
      <c r="D806" s="310"/>
      <c r="E806" s="311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</row>
    <row r="807" ht="12.0" customHeight="1">
      <c r="A807" s="15"/>
      <c r="B807" s="15"/>
      <c r="C807" s="15"/>
      <c r="D807" s="310"/>
      <c r="E807" s="311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</row>
    <row r="808" ht="12.0" customHeight="1">
      <c r="A808" s="15"/>
      <c r="B808" s="15"/>
      <c r="C808" s="15"/>
      <c r="D808" s="310"/>
      <c r="E808" s="311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</row>
    <row r="809" ht="12.0" customHeight="1">
      <c r="A809" s="15"/>
      <c r="B809" s="15"/>
      <c r="C809" s="15"/>
      <c r="D809" s="310"/>
      <c r="E809" s="311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</row>
    <row r="810" ht="12.0" customHeight="1">
      <c r="A810" s="15"/>
      <c r="B810" s="15"/>
      <c r="C810" s="15"/>
      <c r="D810" s="310"/>
      <c r="E810" s="311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</row>
    <row r="811" ht="12.0" customHeight="1">
      <c r="A811" s="15"/>
      <c r="B811" s="15"/>
      <c r="C811" s="15"/>
      <c r="D811" s="310"/>
      <c r="E811" s="311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</row>
    <row r="812" ht="12.0" customHeight="1">
      <c r="A812" s="15"/>
      <c r="B812" s="15"/>
      <c r="C812" s="15"/>
      <c r="D812" s="310"/>
      <c r="E812" s="311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</row>
    <row r="813" ht="12.0" customHeight="1">
      <c r="A813" s="15"/>
      <c r="B813" s="15"/>
      <c r="C813" s="15"/>
      <c r="D813" s="310"/>
      <c r="E813" s="311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</row>
    <row r="814" ht="12.0" customHeight="1">
      <c r="A814" s="15"/>
      <c r="B814" s="15"/>
      <c r="C814" s="15"/>
      <c r="D814" s="310"/>
      <c r="E814" s="311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</row>
    <row r="815" ht="12.0" customHeight="1">
      <c r="A815" s="15"/>
      <c r="B815" s="15"/>
      <c r="C815" s="15"/>
      <c r="D815" s="310"/>
      <c r="E815" s="311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</row>
    <row r="816" ht="12.0" customHeight="1">
      <c r="A816" s="15"/>
      <c r="B816" s="15"/>
      <c r="C816" s="15"/>
      <c r="D816" s="310"/>
      <c r="E816" s="311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</row>
    <row r="817" ht="12.0" customHeight="1">
      <c r="A817" s="15"/>
      <c r="B817" s="15"/>
      <c r="C817" s="15"/>
      <c r="D817" s="310"/>
      <c r="E817" s="311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</row>
    <row r="818" ht="12.0" customHeight="1">
      <c r="A818" s="15"/>
      <c r="B818" s="15"/>
      <c r="C818" s="15"/>
      <c r="D818" s="310"/>
      <c r="E818" s="311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</row>
    <row r="819" ht="12.0" customHeight="1">
      <c r="A819" s="15"/>
      <c r="B819" s="15"/>
      <c r="C819" s="15"/>
      <c r="D819" s="310"/>
      <c r="E819" s="311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</row>
    <row r="820" ht="12.0" customHeight="1">
      <c r="A820" s="15"/>
      <c r="B820" s="15"/>
      <c r="C820" s="15"/>
      <c r="D820" s="310"/>
      <c r="E820" s="311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</row>
    <row r="821" ht="12.0" customHeight="1">
      <c r="A821" s="15"/>
      <c r="B821" s="15"/>
      <c r="C821" s="15"/>
      <c r="D821" s="310"/>
      <c r="E821" s="311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</row>
    <row r="822" ht="12.0" customHeight="1">
      <c r="A822" s="15"/>
      <c r="B822" s="15"/>
      <c r="C822" s="15"/>
      <c r="D822" s="310"/>
      <c r="E822" s="311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</row>
    <row r="823" ht="12.0" customHeight="1">
      <c r="A823" s="15"/>
      <c r="B823" s="15"/>
      <c r="C823" s="15"/>
      <c r="D823" s="310"/>
      <c r="E823" s="311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</row>
    <row r="824" ht="12.0" customHeight="1">
      <c r="A824" s="15"/>
      <c r="B824" s="15"/>
      <c r="C824" s="15"/>
      <c r="D824" s="310"/>
      <c r="E824" s="311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</row>
    <row r="825" ht="12.0" customHeight="1">
      <c r="A825" s="15"/>
      <c r="B825" s="15"/>
      <c r="C825" s="15"/>
      <c r="D825" s="310"/>
      <c r="E825" s="311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</row>
    <row r="826" ht="12.0" customHeight="1">
      <c r="A826" s="15"/>
      <c r="B826" s="15"/>
      <c r="C826" s="15"/>
      <c r="D826" s="310"/>
      <c r="E826" s="311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</row>
    <row r="827" ht="12.0" customHeight="1">
      <c r="A827" s="15"/>
      <c r="B827" s="15"/>
      <c r="C827" s="15"/>
      <c r="D827" s="310"/>
      <c r="E827" s="311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</row>
    <row r="828" ht="12.0" customHeight="1">
      <c r="A828" s="15"/>
      <c r="B828" s="15"/>
      <c r="C828" s="15"/>
      <c r="D828" s="310"/>
      <c r="E828" s="311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</row>
    <row r="829" ht="12.0" customHeight="1">
      <c r="A829" s="15"/>
      <c r="B829" s="15"/>
      <c r="C829" s="15"/>
      <c r="D829" s="310"/>
      <c r="E829" s="311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</row>
    <row r="830" ht="12.0" customHeight="1">
      <c r="A830" s="15"/>
      <c r="B830" s="15"/>
      <c r="C830" s="15"/>
      <c r="D830" s="310"/>
      <c r="E830" s="311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</row>
    <row r="831" ht="12.0" customHeight="1">
      <c r="A831" s="15"/>
      <c r="B831" s="15"/>
      <c r="C831" s="15"/>
      <c r="D831" s="310"/>
      <c r="E831" s="311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</row>
    <row r="832" ht="12.0" customHeight="1">
      <c r="A832" s="15"/>
      <c r="B832" s="15"/>
      <c r="C832" s="15"/>
      <c r="D832" s="310"/>
      <c r="E832" s="311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</row>
    <row r="833" ht="12.0" customHeight="1">
      <c r="A833" s="15"/>
      <c r="B833" s="15"/>
      <c r="C833" s="15"/>
      <c r="D833" s="310"/>
      <c r="E833" s="311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</row>
    <row r="834" ht="12.0" customHeight="1">
      <c r="A834" s="15"/>
      <c r="B834" s="15"/>
      <c r="C834" s="15"/>
      <c r="D834" s="310"/>
      <c r="E834" s="311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</row>
    <row r="835" ht="12.0" customHeight="1">
      <c r="A835" s="15"/>
      <c r="B835" s="15"/>
      <c r="C835" s="15"/>
      <c r="D835" s="310"/>
      <c r="E835" s="311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</row>
    <row r="836" ht="12.0" customHeight="1">
      <c r="A836" s="15"/>
      <c r="B836" s="15"/>
      <c r="C836" s="15"/>
      <c r="D836" s="310"/>
      <c r="E836" s="311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</row>
    <row r="837" ht="12.0" customHeight="1">
      <c r="A837" s="15"/>
      <c r="B837" s="15"/>
      <c r="C837" s="15"/>
      <c r="D837" s="310"/>
      <c r="E837" s="311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</row>
    <row r="838" ht="12.0" customHeight="1">
      <c r="A838" s="15"/>
      <c r="B838" s="15"/>
      <c r="C838" s="15"/>
      <c r="D838" s="310"/>
      <c r="E838" s="311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</row>
    <row r="839" ht="12.0" customHeight="1">
      <c r="A839" s="15"/>
      <c r="B839" s="15"/>
      <c r="C839" s="15"/>
      <c r="D839" s="310"/>
      <c r="E839" s="311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</row>
    <row r="840" ht="12.0" customHeight="1">
      <c r="A840" s="15"/>
      <c r="B840" s="15"/>
      <c r="C840" s="15"/>
      <c r="D840" s="310"/>
      <c r="E840" s="311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</row>
    <row r="841" ht="12.0" customHeight="1">
      <c r="A841" s="15"/>
      <c r="B841" s="15"/>
      <c r="C841" s="15"/>
      <c r="D841" s="310"/>
      <c r="E841" s="311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</row>
    <row r="842" ht="12.0" customHeight="1">
      <c r="A842" s="15"/>
      <c r="B842" s="15"/>
      <c r="C842" s="15"/>
      <c r="D842" s="310"/>
      <c r="E842" s="311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</row>
    <row r="843" ht="12.0" customHeight="1">
      <c r="A843" s="15"/>
      <c r="B843" s="15"/>
      <c r="C843" s="15"/>
      <c r="D843" s="310"/>
      <c r="E843" s="311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</row>
    <row r="844" ht="12.0" customHeight="1">
      <c r="A844" s="15"/>
      <c r="B844" s="15"/>
      <c r="C844" s="15"/>
      <c r="D844" s="310"/>
      <c r="E844" s="311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</row>
    <row r="845" ht="12.0" customHeight="1">
      <c r="A845" s="15"/>
      <c r="B845" s="15"/>
      <c r="C845" s="15"/>
      <c r="D845" s="310"/>
      <c r="E845" s="311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</row>
    <row r="846" ht="12.0" customHeight="1">
      <c r="A846" s="15"/>
      <c r="B846" s="15"/>
      <c r="C846" s="15"/>
      <c r="D846" s="310"/>
      <c r="E846" s="311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</row>
    <row r="847" ht="12.0" customHeight="1">
      <c r="A847" s="15"/>
      <c r="B847" s="15"/>
      <c r="C847" s="15"/>
      <c r="D847" s="310"/>
      <c r="E847" s="311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</row>
    <row r="848" ht="12.0" customHeight="1">
      <c r="A848" s="15"/>
      <c r="B848" s="15"/>
      <c r="C848" s="15"/>
      <c r="D848" s="310"/>
      <c r="E848" s="311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</row>
    <row r="849" ht="12.0" customHeight="1">
      <c r="A849" s="15"/>
      <c r="B849" s="15"/>
      <c r="C849" s="15"/>
      <c r="D849" s="310"/>
      <c r="E849" s="311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</row>
    <row r="850" ht="12.0" customHeight="1">
      <c r="A850" s="15"/>
      <c r="B850" s="15"/>
      <c r="C850" s="15"/>
      <c r="D850" s="310"/>
      <c r="E850" s="311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</row>
    <row r="851" ht="12.0" customHeight="1">
      <c r="A851" s="15"/>
      <c r="B851" s="15"/>
      <c r="C851" s="15"/>
      <c r="D851" s="310"/>
      <c r="E851" s="311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</row>
    <row r="852" ht="12.0" customHeight="1">
      <c r="A852" s="15"/>
      <c r="B852" s="15"/>
      <c r="C852" s="15"/>
      <c r="D852" s="310"/>
      <c r="E852" s="311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</row>
    <row r="853" ht="12.0" customHeight="1">
      <c r="A853" s="15"/>
      <c r="B853" s="15"/>
      <c r="C853" s="15"/>
      <c r="D853" s="310"/>
      <c r="E853" s="311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</row>
    <row r="854" ht="12.0" customHeight="1">
      <c r="A854" s="15"/>
      <c r="B854" s="15"/>
      <c r="C854" s="15"/>
      <c r="D854" s="310"/>
      <c r="E854" s="311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</row>
    <row r="855" ht="12.0" customHeight="1">
      <c r="A855" s="15"/>
      <c r="B855" s="15"/>
      <c r="C855" s="15"/>
      <c r="D855" s="310"/>
      <c r="E855" s="311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</row>
    <row r="856" ht="12.0" customHeight="1">
      <c r="A856" s="15"/>
      <c r="B856" s="15"/>
      <c r="C856" s="15"/>
      <c r="D856" s="310"/>
      <c r="E856" s="311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</row>
    <row r="857" ht="12.0" customHeight="1">
      <c r="A857" s="15"/>
      <c r="B857" s="15"/>
      <c r="C857" s="15"/>
      <c r="D857" s="310"/>
      <c r="E857" s="311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</row>
    <row r="858" ht="12.0" customHeight="1">
      <c r="A858" s="15"/>
      <c r="B858" s="15"/>
      <c r="C858" s="15"/>
      <c r="D858" s="310"/>
      <c r="E858" s="311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</row>
    <row r="859" ht="12.0" customHeight="1">
      <c r="A859" s="15"/>
      <c r="B859" s="15"/>
      <c r="C859" s="15"/>
      <c r="D859" s="310"/>
      <c r="E859" s="311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</row>
    <row r="860" ht="12.0" customHeight="1">
      <c r="A860" s="15"/>
      <c r="B860" s="15"/>
      <c r="C860" s="15"/>
      <c r="D860" s="310"/>
      <c r="E860" s="311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</row>
    <row r="861" ht="12.0" customHeight="1">
      <c r="A861" s="15"/>
      <c r="B861" s="15"/>
      <c r="C861" s="15"/>
      <c r="D861" s="310"/>
      <c r="E861" s="311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</row>
    <row r="862" ht="12.0" customHeight="1">
      <c r="A862" s="15"/>
      <c r="B862" s="15"/>
      <c r="C862" s="15"/>
      <c r="D862" s="310"/>
      <c r="E862" s="311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</row>
    <row r="863" ht="12.0" customHeight="1">
      <c r="A863" s="15"/>
      <c r="B863" s="15"/>
      <c r="C863" s="15"/>
      <c r="D863" s="310"/>
      <c r="E863" s="311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</row>
    <row r="864" ht="12.0" customHeight="1">
      <c r="A864" s="15"/>
      <c r="B864" s="15"/>
      <c r="C864" s="15"/>
      <c r="D864" s="310"/>
      <c r="E864" s="311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</row>
    <row r="865" ht="12.0" customHeight="1">
      <c r="A865" s="15"/>
      <c r="B865" s="15"/>
      <c r="C865" s="15"/>
      <c r="D865" s="310"/>
      <c r="E865" s="311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</row>
    <row r="866" ht="12.0" customHeight="1">
      <c r="A866" s="15"/>
      <c r="B866" s="15"/>
      <c r="C866" s="15"/>
      <c r="D866" s="310"/>
      <c r="E866" s="311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</row>
    <row r="867" ht="12.0" customHeight="1">
      <c r="A867" s="15"/>
      <c r="B867" s="15"/>
      <c r="C867" s="15"/>
      <c r="D867" s="310"/>
      <c r="E867" s="311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</row>
    <row r="868" ht="12.0" customHeight="1">
      <c r="A868" s="15"/>
      <c r="B868" s="15"/>
      <c r="C868" s="15"/>
      <c r="D868" s="310"/>
      <c r="E868" s="311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</row>
    <row r="869" ht="12.0" customHeight="1">
      <c r="A869" s="15"/>
      <c r="B869" s="15"/>
      <c r="C869" s="15"/>
      <c r="D869" s="310"/>
      <c r="E869" s="311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</row>
    <row r="870" ht="12.0" customHeight="1">
      <c r="A870" s="15"/>
      <c r="B870" s="15"/>
      <c r="C870" s="15"/>
      <c r="D870" s="310"/>
      <c r="E870" s="311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</row>
    <row r="871" ht="12.0" customHeight="1">
      <c r="A871" s="15"/>
      <c r="B871" s="15"/>
      <c r="C871" s="15"/>
      <c r="D871" s="310"/>
      <c r="E871" s="311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</row>
    <row r="872" ht="12.0" customHeight="1">
      <c r="A872" s="15"/>
      <c r="B872" s="15"/>
      <c r="C872" s="15"/>
      <c r="D872" s="310"/>
      <c r="E872" s="311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</row>
    <row r="873" ht="12.0" customHeight="1">
      <c r="A873" s="15"/>
      <c r="B873" s="15"/>
      <c r="C873" s="15"/>
      <c r="D873" s="310"/>
      <c r="E873" s="311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</row>
    <row r="874" ht="12.0" customHeight="1">
      <c r="A874" s="15"/>
      <c r="B874" s="15"/>
      <c r="C874" s="15"/>
      <c r="D874" s="310"/>
      <c r="E874" s="311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</row>
    <row r="875" ht="12.0" customHeight="1">
      <c r="A875" s="15"/>
      <c r="B875" s="15"/>
      <c r="C875" s="15"/>
      <c r="D875" s="310"/>
      <c r="E875" s="311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</row>
    <row r="876" ht="12.0" customHeight="1">
      <c r="A876" s="15"/>
      <c r="B876" s="15"/>
      <c r="C876" s="15"/>
      <c r="D876" s="310"/>
      <c r="E876" s="311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</row>
    <row r="877" ht="12.0" customHeight="1">
      <c r="A877" s="15"/>
      <c r="B877" s="15"/>
      <c r="C877" s="15"/>
      <c r="D877" s="310"/>
      <c r="E877" s="311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</row>
    <row r="878" ht="12.0" customHeight="1">
      <c r="A878" s="15"/>
      <c r="B878" s="15"/>
      <c r="C878" s="15"/>
      <c r="D878" s="310"/>
      <c r="E878" s="311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</row>
    <row r="879" ht="12.0" customHeight="1">
      <c r="A879" s="15"/>
      <c r="B879" s="15"/>
      <c r="C879" s="15"/>
      <c r="D879" s="310"/>
      <c r="E879" s="311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</row>
    <row r="880" ht="12.0" customHeight="1">
      <c r="A880" s="15"/>
      <c r="B880" s="15"/>
      <c r="C880" s="15"/>
      <c r="D880" s="310"/>
      <c r="E880" s="311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</row>
    <row r="881" ht="12.0" customHeight="1">
      <c r="A881" s="15"/>
      <c r="B881" s="15"/>
      <c r="C881" s="15"/>
      <c r="D881" s="310"/>
      <c r="E881" s="311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</row>
    <row r="882" ht="12.0" customHeight="1">
      <c r="A882" s="15"/>
      <c r="B882" s="15"/>
      <c r="C882" s="15"/>
      <c r="D882" s="310"/>
      <c r="E882" s="311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</row>
    <row r="883" ht="12.0" customHeight="1">
      <c r="A883" s="15"/>
      <c r="B883" s="15"/>
      <c r="C883" s="15"/>
      <c r="D883" s="310"/>
      <c r="E883" s="311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</row>
    <row r="884" ht="12.0" customHeight="1">
      <c r="A884" s="15"/>
      <c r="B884" s="15"/>
      <c r="C884" s="15"/>
      <c r="D884" s="310"/>
      <c r="E884" s="311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</row>
    <row r="885" ht="12.0" customHeight="1">
      <c r="A885" s="15"/>
      <c r="B885" s="15"/>
      <c r="C885" s="15"/>
      <c r="D885" s="310"/>
      <c r="E885" s="311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</row>
    <row r="886" ht="12.0" customHeight="1">
      <c r="A886" s="15"/>
      <c r="B886" s="15"/>
      <c r="C886" s="15"/>
      <c r="D886" s="310"/>
      <c r="E886" s="311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</row>
    <row r="887" ht="12.0" customHeight="1">
      <c r="A887" s="15"/>
      <c r="B887" s="15"/>
      <c r="C887" s="15"/>
      <c r="D887" s="310"/>
      <c r="E887" s="311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</row>
    <row r="888" ht="12.0" customHeight="1">
      <c r="A888" s="15"/>
      <c r="B888" s="15"/>
      <c r="C888" s="15"/>
      <c r="D888" s="310"/>
      <c r="E888" s="311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</row>
    <row r="889" ht="12.0" customHeight="1">
      <c r="A889" s="15"/>
      <c r="B889" s="15"/>
      <c r="C889" s="15"/>
      <c r="D889" s="310"/>
      <c r="E889" s="311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</row>
    <row r="890" ht="12.0" customHeight="1">
      <c r="A890" s="15"/>
      <c r="B890" s="15"/>
      <c r="C890" s="15"/>
      <c r="D890" s="310"/>
      <c r="E890" s="311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</row>
    <row r="891" ht="12.0" customHeight="1">
      <c r="A891" s="15"/>
      <c r="B891" s="15"/>
      <c r="C891" s="15"/>
      <c r="D891" s="310"/>
      <c r="E891" s="311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</row>
    <row r="892" ht="12.0" customHeight="1">
      <c r="A892" s="15"/>
      <c r="B892" s="15"/>
      <c r="C892" s="15"/>
      <c r="D892" s="310"/>
      <c r="E892" s="311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</row>
    <row r="893" ht="12.0" customHeight="1">
      <c r="A893" s="15"/>
      <c r="B893" s="15"/>
      <c r="C893" s="15"/>
      <c r="D893" s="310"/>
      <c r="E893" s="311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</row>
    <row r="894" ht="12.0" customHeight="1">
      <c r="A894" s="15"/>
      <c r="B894" s="15"/>
      <c r="C894" s="15"/>
      <c r="D894" s="310"/>
      <c r="E894" s="311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</row>
    <row r="895" ht="12.0" customHeight="1">
      <c r="A895" s="15"/>
      <c r="B895" s="15"/>
      <c r="C895" s="15"/>
      <c r="D895" s="310"/>
      <c r="E895" s="311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</row>
    <row r="896" ht="12.0" customHeight="1">
      <c r="A896" s="15"/>
      <c r="B896" s="15"/>
      <c r="C896" s="15"/>
      <c r="D896" s="310"/>
      <c r="E896" s="311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</row>
    <row r="897" ht="12.0" customHeight="1">
      <c r="A897" s="15"/>
      <c r="B897" s="15"/>
      <c r="C897" s="15"/>
      <c r="D897" s="310"/>
      <c r="E897" s="311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</row>
    <row r="898" ht="12.0" customHeight="1">
      <c r="A898" s="15"/>
      <c r="B898" s="15"/>
      <c r="C898" s="15"/>
      <c r="D898" s="310"/>
      <c r="E898" s="311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</row>
    <row r="899" ht="12.0" customHeight="1">
      <c r="A899" s="15"/>
      <c r="B899" s="15"/>
      <c r="C899" s="15"/>
      <c r="D899" s="310"/>
      <c r="E899" s="311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</row>
    <row r="900" ht="12.0" customHeight="1">
      <c r="A900" s="15"/>
      <c r="B900" s="15"/>
      <c r="C900" s="15"/>
      <c r="D900" s="310"/>
      <c r="E900" s="311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</row>
    <row r="901" ht="12.0" customHeight="1">
      <c r="A901" s="15"/>
      <c r="B901" s="15"/>
      <c r="C901" s="15"/>
      <c r="D901" s="310"/>
      <c r="E901" s="311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</row>
    <row r="902" ht="12.0" customHeight="1">
      <c r="A902" s="15"/>
      <c r="B902" s="15"/>
      <c r="C902" s="15"/>
      <c r="D902" s="310"/>
      <c r="E902" s="311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</row>
    <row r="903" ht="12.0" customHeight="1">
      <c r="A903" s="15"/>
      <c r="B903" s="15"/>
      <c r="C903" s="15"/>
      <c r="D903" s="310"/>
      <c r="E903" s="311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</row>
    <row r="904" ht="12.0" customHeight="1">
      <c r="A904" s="15"/>
      <c r="B904" s="15"/>
      <c r="C904" s="15"/>
      <c r="D904" s="310"/>
      <c r="E904" s="311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</row>
    <row r="905" ht="12.0" customHeight="1">
      <c r="A905" s="15"/>
      <c r="B905" s="15"/>
      <c r="C905" s="15"/>
      <c r="D905" s="310"/>
      <c r="E905" s="311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</row>
    <row r="906" ht="12.0" customHeight="1">
      <c r="A906" s="15"/>
      <c r="B906" s="15"/>
      <c r="C906" s="15"/>
      <c r="D906" s="310"/>
      <c r="E906" s="311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</row>
    <row r="907" ht="12.0" customHeight="1">
      <c r="A907" s="15"/>
      <c r="B907" s="15"/>
      <c r="C907" s="15"/>
      <c r="D907" s="310"/>
      <c r="E907" s="311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</row>
    <row r="908" ht="12.0" customHeight="1">
      <c r="A908" s="15"/>
      <c r="B908" s="15"/>
      <c r="C908" s="15"/>
      <c r="D908" s="310"/>
      <c r="E908" s="311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</row>
    <row r="909" ht="12.0" customHeight="1">
      <c r="A909" s="15"/>
      <c r="B909" s="15"/>
      <c r="C909" s="15"/>
      <c r="D909" s="310"/>
      <c r="E909" s="311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</row>
    <row r="910" ht="12.0" customHeight="1">
      <c r="A910" s="15"/>
      <c r="B910" s="15"/>
      <c r="C910" s="15"/>
      <c r="D910" s="310"/>
      <c r="E910" s="311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</row>
    <row r="911" ht="12.0" customHeight="1">
      <c r="A911" s="15"/>
      <c r="B911" s="15"/>
      <c r="C911" s="15"/>
      <c r="D911" s="310"/>
      <c r="E911" s="311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</row>
    <row r="912" ht="12.0" customHeight="1">
      <c r="A912" s="15"/>
      <c r="B912" s="15"/>
      <c r="C912" s="15"/>
      <c r="D912" s="310"/>
      <c r="E912" s="311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</row>
    <row r="913" ht="12.0" customHeight="1">
      <c r="A913" s="15"/>
      <c r="B913" s="15"/>
      <c r="C913" s="15"/>
      <c r="D913" s="310"/>
      <c r="E913" s="311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</row>
    <row r="914" ht="12.0" customHeight="1">
      <c r="A914" s="15"/>
      <c r="B914" s="15"/>
      <c r="C914" s="15"/>
      <c r="D914" s="310"/>
      <c r="E914" s="311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</row>
    <row r="915" ht="12.0" customHeight="1">
      <c r="A915" s="15"/>
      <c r="B915" s="15"/>
      <c r="C915" s="15"/>
      <c r="D915" s="310"/>
      <c r="E915" s="311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</row>
    <row r="916" ht="12.0" customHeight="1">
      <c r="A916" s="15"/>
      <c r="B916" s="15"/>
      <c r="C916" s="15"/>
      <c r="D916" s="310"/>
      <c r="E916" s="311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</row>
    <row r="917" ht="12.0" customHeight="1">
      <c r="A917" s="15"/>
      <c r="B917" s="15"/>
      <c r="C917" s="15"/>
      <c r="D917" s="310"/>
      <c r="E917" s="311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</row>
    <row r="918" ht="12.0" customHeight="1">
      <c r="A918" s="15"/>
      <c r="B918" s="15"/>
      <c r="C918" s="15"/>
      <c r="D918" s="310"/>
      <c r="E918" s="311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</row>
    <row r="919" ht="12.0" customHeight="1">
      <c r="A919" s="15"/>
      <c r="B919" s="15"/>
      <c r="C919" s="15"/>
      <c r="D919" s="310"/>
      <c r="E919" s="311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</row>
    <row r="920" ht="12.0" customHeight="1">
      <c r="A920" s="15"/>
      <c r="B920" s="15"/>
      <c r="C920" s="15"/>
      <c r="D920" s="310"/>
      <c r="E920" s="311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</row>
    <row r="921" ht="12.0" customHeight="1">
      <c r="A921" s="15"/>
      <c r="B921" s="15"/>
      <c r="C921" s="15"/>
      <c r="D921" s="310"/>
      <c r="E921" s="311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</row>
    <row r="922" ht="12.0" customHeight="1">
      <c r="A922" s="15"/>
      <c r="B922" s="15"/>
      <c r="C922" s="15"/>
      <c r="D922" s="310"/>
      <c r="E922" s="311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</row>
    <row r="923" ht="12.0" customHeight="1">
      <c r="A923" s="15"/>
      <c r="B923" s="15"/>
      <c r="C923" s="15"/>
      <c r="D923" s="310"/>
      <c r="E923" s="311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</row>
    <row r="924" ht="12.0" customHeight="1">
      <c r="A924" s="15"/>
      <c r="B924" s="15"/>
      <c r="C924" s="15"/>
      <c r="D924" s="310"/>
      <c r="E924" s="311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</row>
    <row r="925" ht="12.0" customHeight="1">
      <c r="A925" s="15"/>
      <c r="B925" s="15"/>
      <c r="C925" s="15"/>
      <c r="D925" s="310"/>
      <c r="E925" s="311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</row>
    <row r="926" ht="12.0" customHeight="1">
      <c r="A926" s="15"/>
      <c r="B926" s="15"/>
      <c r="C926" s="15"/>
      <c r="D926" s="310"/>
      <c r="E926" s="311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</row>
    <row r="927" ht="12.0" customHeight="1">
      <c r="A927" s="15"/>
      <c r="B927" s="15"/>
      <c r="C927" s="15"/>
      <c r="D927" s="310"/>
      <c r="E927" s="311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</row>
    <row r="928" ht="12.0" customHeight="1">
      <c r="A928" s="15"/>
      <c r="B928" s="15"/>
      <c r="C928" s="15"/>
      <c r="D928" s="310"/>
      <c r="E928" s="311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</row>
    <row r="929" ht="12.0" customHeight="1">
      <c r="A929" s="15"/>
      <c r="B929" s="15"/>
      <c r="C929" s="15"/>
      <c r="D929" s="310"/>
      <c r="E929" s="311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</row>
    <row r="930" ht="12.0" customHeight="1">
      <c r="A930" s="15"/>
      <c r="B930" s="15"/>
      <c r="C930" s="15"/>
      <c r="D930" s="310"/>
      <c r="E930" s="311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</row>
    <row r="931" ht="12.0" customHeight="1">
      <c r="A931" s="15"/>
      <c r="B931" s="15"/>
      <c r="C931" s="15"/>
      <c r="D931" s="310"/>
      <c r="E931" s="311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</row>
    <row r="932" ht="12.0" customHeight="1">
      <c r="A932" s="15"/>
      <c r="B932" s="15"/>
      <c r="C932" s="15"/>
      <c r="D932" s="310"/>
      <c r="E932" s="311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</row>
    <row r="933" ht="12.0" customHeight="1">
      <c r="A933" s="15"/>
      <c r="B933" s="15"/>
      <c r="C933" s="15"/>
      <c r="D933" s="310"/>
      <c r="E933" s="311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</row>
    <row r="934" ht="12.0" customHeight="1">
      <c r="A934" s="15"/>
      <c r="B934" s="15"/>
      <c r="C934" s="15"/>
      <c r="D934" s="310"/>
      <c r="E934" s="311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</row>
    <row r="935" ht="12.0" customHeight="1">
      <c r="A935" s="15"/>
      <c r="B935" s="15"/>
      <c r="C935" s="15"/>
      <c r="D935" s="310"/>
      <c r="E935" s="311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</row>
    <row r="936" ht="12.0" customHeight="1">
      <c r="A936" s="15"/>
      <c r="B936" s="15"/>
      <c r="C936" s="15"/>
      <c r="D936" s="310"/>
      <c r="E936" s="311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</row>
    <row r="937" ht="12.0" customHeight="1">
      <c r="A937" s="15"/>
      <c r="B937" s="15"/>
      <c r="C937" s="15"/>
      <c r="D937" s="310"/>
      <c r="E937" s="311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</row>
    <row r="938" ht="12.0" customHeight="1">
      <c r="A938" s="15"/>
      <c r="B938" s="15"/>
      <c r="C938" s="15"/>
      <c r="D938" s="310"/>
      <c r="E938" s="311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</row>
    <row r="939" ht="12.0" customHeight="1">
      <c r="A939" s="15"/>
      <c r="B939" s="15"/>
      <c r="C939" s="15"/>
      <c r="D939" s="310"/>
      <c r="E939" s="311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</row>
    <row r="940" ht="12.0" customHeight="1">
      <c r="A940" s="15"/>
      <c r="B940" s="15"/>
      <c r="C940" s="15"/>
      <c r="D940" s="310"/>
      <c r="E940" s="311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</row>
    <row r="941" ht="12.0" customHeight="1">
      <c r="A941" s="15"/>
      <c r="B941" s="15"/>
      <c r="C941" s="15"/>
      <c r="D941" s="310"/>
      <c r="E941" s="311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</row>
    <row r="942" ht="12.0" customHeight="1">
      <c r="A942" s="15"/>
      <c r="B942" s="15"/>
      <c r="C942" s="15"/>
      <c r="D942" s="310"/>
      <c r="E942" s="311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</row>
    <row r="943" ht="12.0" customHeight="1">
      <c r="A943" s="15"/>
      <c r="B943" s="15"/>
      <c r="C943" s="15"/>
      <c r="D943" s="310"/>
      <c r="E943" s="311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</row>
    <row r="944" ht="12.0" customHeight="1">
      <c r="A944" s="15"/>
      <c r="B944" s="15"/>
      <c r="C944" s="15"/>
      <c r="D944" s="310"/>
      <c r="E944" s="311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</row>
    <row r="945" ht="12.0" customHeight="1">
      <c r="A945" s="15"/>
      <c r="B945" s="15"/>
      <c r="C945" s="15"/>
      <c r="D945" s="310"/>
      <c r="E945" s="311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</row>
    <row r="946" ht="12.0" customHeight="1">
      <c r="A946" s="15"/>
      <c r="B946" s="15"/>
      <c r="C946" s="15"/>
      <c r="D946" s="310"/>
      <c r="E946" s="311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</row>
    <row r="947" ht="12.0" customHeight="1">
      <c r="A947" s="15"/>
      <c r="B947" s="15"/>
      <c r="C947" s="15"/>
      <c r="D947" s="310"/>
      <c r="E947" s="311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</row>
    <row r="948" ht="12.0" customHeight="1">
      <c r="A948" s="15"/>
      <c r="B948" s="15"/>
      <c r="C948" s="15"/>
      <c r="D948" s="310"/>
      <c r="E948" s="311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</row>
    <row r="949" ht="12.0" customHeight="1">
      <c r="A949" s="15"/>
      <c r="B949" s="15"/>
      <c r="C949" s="15"/>
      <c r="D949" s="310"/>
      <c r="E949" s="311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</row>
    <row r="950" ht="12.0" customHeight="1">
      <c r="A950" s="15"/>
      <c r="B950" s="15"/>
      <c r="C950" s="15"/>
      <c r="D950" s="310"/>
      <c r="E950" s="311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</row>
    <row r="951" ht="12.0" customHeight="1">
      <c r="A951" s="15"/>
      <c r="B951" s="15"/>
      <c r="C951" s="15"/>
      <c r="D951" s="310"/>
      <c r="E951" s="311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</row>
    <row r="952" ht="12.0" customHeight="1">
      <c r="A952" s="15"/>
      <c r="B952" s="15"/>
      <c r="C952" s="15"/>
      <c r="D952" s="310"/>
      <c r="E952" s="311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</row>
    <row r="953" ht="12.0" customHeight="1">
      <c r="A953" s="15"/>
      <c r="B953" s="15"/>
      <c r="C953" s="15"/>
      <c r="D953" s="310"/>
      <c r="E953" s="311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</row>
    <row r="954" ht="12.0" customHeight="1">
      <c r="A954" s="15"/>
      <c r="B954" s="15"/>
      <c r="C954" s="15"/>
      <c r="D954" s="310"/>
      <c r="E954" s="311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</row>
    <row r="955" ht="12.0" customHeight="1">
      <c r="A955" s="15"/>
      <c r="B955" s="15"/>
      <c r="C955" s="15"/>
      <c r="D955" s="310"/>
      <c r="E955" s="311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</row>
    <row r="956" ht="12.0" customHeight="1">
      <c r="A956" s="15"/>
      <c r="B956" s="15"/>
      <c r="C956" s="15"/>
      <c r="D956" s="310"/>
      <c r="E956" s="311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</row>
    <row r="957" ht="12.0" customHeight="1">
      <c r="A957" s="15"/>
      <c r="B957" s="15"/>
      <c r="C957" s="15"/>
      <c r="D957" s="310"/>
      <c r="E957" s="311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</row>
    <row r="958" ht="12.0" customHeight="1">
      <c r="A958" s="15"/>
      <c r="B958" s="15"/>
      <c r="C958" s="15"/>
      <c r="D958" s="310"/>
      <c r="E958" s="311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</row>
    <row r="959" ht="12.0" customHeight="1">
      <c r="A959" s="15"/>
      <c r="B959" s="15"/>
      <c r="C959" s="15"/>
      <c r="D959" s="310"/>
      <c r="E959" s="311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</row>
    <row r="960" ht="12.0" customHeight="1">
      <c r="A960" s="15"/>
      <c r="B960" s="15"/>
      <c r="C960" s="15"/>
      <c r="D960" s="310"/>
      <c r="E960" s="311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</row>
    <row r="961" ht="12.0" customHeight="1">
      <c r="A961" s="15"/>
      <c r="B961" s="15"/>
      <c r="C961" s="15"/>
      <c r="D961" s="310"/>
      <c r="E961" s="311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</row>
    <row r="962" ht="12.0" customHeight="1">
      <c r="A962" s="15"/>
      <c r="B962" s="15"/>
      <c r="C962" s="15"/>
      <c r="D962" s="310"/>
      <c r="E962" s="311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</row>
    <row r="963" ht="12.0" customHeight="1">
      <c r="A963" s="15"/>
      <c r="B963" s="15"/>
      <c r="C963" s="15"/>
      <c r="D963" s="310"/>
      <c r="E963" s="311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</row>
    <row r="964" ht="12.0" customHeight="1">
      <c r="A964" s="15"/>
      <c r="B964" s="15"/>
      <c r="C964" s="15"/>
      <c r="D964" s="310"/>
      <c r="E964" s="311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</row>
    <row r="965" ht="12.0" customHeight="1">
      <c r="A965" s="15"/>
      <c r="B965" s="15"/>
      <c r="C965" s="15"/>
      <c r="D965" s="310"/>
      <c r="E965" s="311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</row>
    <row r="966" ht="12.0" customHeight="1">
      <c r="A966" s="15"/>
      <c r="B966" s="15"/>
      <c r="C966" s="15"/>
      <c r="D966" s="310"/>
      <c r="E966" s="311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</row>
    <row r="967" ht="12.0" customHeight="1">
      <c r="A967" s="15"/>
      <c r="B967" s="15"/>
      <c r="C967" s="15"/>
      <c r="D967" s="310"/>
      <c r="E967" s="311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</row>
    <row r="968" ht="12.0" customHeight="1">
      <c r="A968" s="15"/>
      <c r="B968" s="15"/>
      <c r="C968" s="15"/>
      <c r="D968" s="310"/>
      <c r="E968" s="311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</row>
    <row r="969" ht="12.0" customHeight="1">
      <c r="A969" s="15"/>
      <c r="B969" s="15"/>
      <c r="C969" s="15"/>
      <c r="D969" s="310"/>
      <c r="E969" s="311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</row>
    <row r="970" ht="12.0" customHeight="1">
      <c r="A970" s="15"/>
      <c r="B970" s="15"/>
      <c r="C970" s="15"/>
      <c r="D970" s="310"/>
      <c r="E970" s="311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</row>
    <row r="971" ht="12.0" customHeight="1">
      <c r="A971" s="15"/>
      <c r="B971" s="15"/>
      <c r="C971" s="15"/>
      <c r="D971" s="310"/>
      <c r="E971" s="311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</row>
    <row r="972" ht="12.0" customHeight="1">
      <c r="A972" s="15"/>
      <c r="B972" s="15"/>
      <c r="C972" s="15"/>
      <c r="D972" s="310"/>
      <c r="E972" s="311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</row>
    <row r="973" ht="12.0" customHeight="1">
      <c r="A973" s="15"/>
      <c r="B973" s="15"/>
      <c r="C973" s="15"/>
      <c r="D973" s="310"/>
      <c r="E973" s="311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</row>
    <row r="974" ht="12.0" customHeight="1">
      <c r="A974" s="15"/>
      <c r="B974" s="15"/>
      <c r="C974" s="15"/>
      <c r="D974" s="310"/>
      <c r="E974" s="311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</row>
    <row r="975" ht="12.0" customHeight="1">
      <c r="A975" s="15"/>
      <c r="B975" s="15"/>
      <c r="C975" s="15"/>
      <c r="D975" s="310"/>
      <c r="E975" s="311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</row>
    <row r="976" ht="12.0" customHeight="1">
      <c r="A976" s="15"/>
      <c r="B976" s="15"/>
      <c r="C976" s="15"/>
      <c r="D976" s="310"/>
      <c r="E976" s="311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</row>
    <row r="977" ht="12.0" customHeight="1">
      <c r="A977" s="15"/>
      <c r="B977" s="15"/>
      <c r="C977" s="15"/>
      <c r="D977" s="310"/>
      <c r="E977" s="311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</row>
    <row r="978" ht="12.0" customHeight="1">
      <c r="A978" s="15"/>
      <c r="B978" s="15"/>
      <c r="C978" s="15"/>
      <c r="D978" s="310"/>
      <c r="E978" s="311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</row>
    <row r="979" ht="12.0" customHeight="1">
      <c r="A979" s="15"/>
      <c r="B979" s="15"/>
      <c r="C979" s="15"/>
      <c r="D979" s="310"/>
      <c r="E979" s="311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</row>
    <row r="980" ht="12.0" customHeight="1">
      <c r="A980" s="15"/>
      <c r="B980" s="15"/>
      <c r="C980" s="15"/>
      <c r="D980" s="310"/>
      <c r="E980" s="311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</row>
    <row r="981" ht="12.0" customHeight="1">
      <c r="A981" s="15"/>
      <c r="B981" s="15"/>
      <c r="C981" s="15"/>
      <c r="D981" s="310"/>
      <c r="E981" s="311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</row>
    <row r="982" ht="12.0" customHeight="1">
      <c r="A982" s="15"/>
      <c r="B982" s="15"/>
      <c r="C982" s="15"/>
      <c r="D982" s="310"/>
      <c r="E982" s="311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</row>
    <row r="983" ht="12.0" customHeight="1">
      <c r="A983" s="15"/>
      <c r="B983" s="15"/>
      <c r="C983" s="15"/>
      <c r="D983" s="310"/>
      <c r="E983" s="311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</row>
    <row r="984" ht="12.0" customHeight="1">
      <c r="A984" s="15"/>
      <c r="B984" s="15"/>
      <c r="C984" s="15"/>
      <c r="D984" s="310"/>
      <c r="E984" s="311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</row>
    <row r="985" ht="12.0" customHeight="1">
      <c r="A985" s="15"/>
      <c r="B985" s="15"/>
      <c r="C985" s="15"/>
      <c r="D985" s="310"/>
      <c r="E985" s="311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</row>
    <row r="986" ht="12.0" customHeight="1">
      <c r="A986" s="15"/>
      <c r="B986" s="15"/>
      <c r="C986" s="15"/>
      <c r="D986" s="310"/>
      <c r="E986" s="311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</row>
    <row r="987" ht="12.0" customHeight="1">
      <c r="A987" s="15"/>
      <c r="B987" s="15"/>
      <c r="C987" s="15"/>
      <c r="D987" s="310"/>
      <c r="E987" s="311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</row>
    <row r="988" ht="12.0" customHeight="1">
      <c r="A988" s="15"/>
      <c r="B988" s="15"/>
      <c r="C988" s="15"/>
      <c r="D988" s="310"/>
      <c r="E988" s="311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</row>
    <row r="989" ht="12.0" customHeight="1">
      <c r="A989" s="15"/>
      <c r="B989" s="15"/>
      <c r="C989" s="15"/>
      <c r="D989" s="310"/>
      <c r="E989" s="311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</row>
    <row r="990" ht="12.0" customHeight="1">
      <c r="A990" s="15"/>
      <c r="B990" s="15"/>
      <c r="C990" s="15"/>
      <c r="D990" s="310"/>
      <c r="E990" s="311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</row>
    <row r="991" ht="12.0" customHeight="1">
      <c r="A991" s="15"/>
      <c r="B991" s="15"/>
      <c r="C991" s="15"/>
      <c r="D991" s="310"/>
      <c r="E991" s="311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</row>
    <row r="992" ht="12.0" customHeight="1">
      <c r="A992" s="15"/>
      <c r="B992" s="15"/>
      <c r="C992" s="15"/>
      <c r="D992" s="310"/>
      <c r="E992" s="311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</row>
    <row r="993" ht="12.0" customHeight="1">
      <c r="A993" s="15"/>
      <c r="B993" s="15"/>
      <c r="C993" s="15"/>
      <c r="D993" s="310"/>
      <c r="E993" s="311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</row>
    <row r="994" ht="12.0" customHeight="1">
      <c r="A994" s="15"/>
      <c r="B994" s="15"/>
      <c r="C994" s="15"/>
      <c r="D994" s="310"/>
      <c r="E994" s="311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</row>
    <row r="995" ht="12.0" customHeight="1">
      <c r="A995" s="15"/>
      <c r="B995" s="15"/>
      <c r="C995" s="15"/>
      <c r="D995" s="310"/>
      <c r="E995" s="311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</row>
    <row r="996" ht="12.0" customHeight="1">
      <c r="A996" s="15"/>
      <c r="B996" s="15"/>
      <c r="C996" s="15"/>
      <c r="D996" s="310"/>
      <c r="E996" s="311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</row>
    <row r="997" ht="12.0" customHeight="1">
      <c r="A997" s="15"/>
      <c r="B997" s="15"/>
      <c r="C997" s="15"/>
      <c r="D997" s="310"/>
      <c r="E997" s="311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</row>
    <row r="998" ht="12.0" customHeight="1">
      <c r="A998" s="15"/>
      <c r="B998" s="15"/>
      <c r="C998" s="15"/>
      <c r="D998" s="310"/>
      <c r="E998" s="311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</row>
    <row r="999" ht="12.0" customHeight="1">
      <c r="A999" s="15"/>
      <c r="B999" s="15"/>
      <c r="C999" s="15"/>
      <c r="D999" s="310"/>
      <c r="E999" s="311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</row>
    <row r="1000" ht="12.0" customHeight="1">
      <c r="A1000" s="15"/>
      <c r="B1000" s="15"/>
      <c r="C1000" s="15"/>
      <c r="D1000" s="310"/>
      <c r="E1000" s="311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</row>
  </sheetData>
  <printOptions/>
  <pageMargins bottom="0.75" footer="0.0" header="0.0" left="0.7" right="0.7" top="0.75"/>
  <pageSetup paperSize="9" orientation="portrait"/>
  <drawing r:id="rId2"/>
  <legacyDrawing r:id="rId3"/>
  <tableParts count="7">
    <tablePart r:id="rId11"/>
    <tablePart r:id="rId12"/>
    <tablePart r:id="rId13"/>
    <tablePart r:id="rId14"/>
    <tablePart r:id="rId15"/>
    <tablePart r:id="rId16"/>
    <tablePart r:id="rId17"/>
  </tableParts>
</worksheet>
</file>